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41" windowWidth="11685" windowHeight="6540" tabRatio="625" activeTab="0"/>
  </bookViews>
  <sheets>
    <sheet name="Hoja1" sheetId="1" r:id="rId1"/>
    <sheet name="Hoja2" sheetId="2" r:id="rId2"/>
    <sheet name="Hoja3" sheetId="3" r:id="rId3"/>
    <sheet name="Hoja4" sheetId="4" r:id="rId4"/>
    <sheet name="Hoja6" sheetId="5" r:id="rId5"/>
    <sheet name="Hoja10" sheetId="6" r:id="rId6"/>
    <sheet name="Hoja11" sheetId="7" r:id="rId7"/>
    <sheet name="Hoja7" sheetId="8" r:id="rId8"/>
    <sheet name="Hoja8" sheetId="9" r:id="rId9"/>
    <sheet name="Hoja9" sheetId="10" r:id="rId10"/>
    <sheet name="Hoja5" sheetId="11" r:id="rId11"/>
  </sheets>
  <definedNames/>
  <calcPr fullCalcOnLoad="1"/>
</workbook>
</file>

<file path=xl/sharedStrings.xml><?xml version="1.0" encoding="utf-8"?>
<sst xmlns="http://schemas.openxmlformats.org/spreadsheetml/2006/main" count="269" uniqueCount="87">
  <si>
    <t>COMPARATIVOS ANUALES FACTURACION</t>
  </si>
  <si>
    <t>RECETAS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</si>
  <si>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</si>
  <si>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</si>
  <si>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</si>
  <si>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</si>
  <si>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</si>
  <si>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</si>
  <si>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</si>
  <si>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</si>
  <si>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</si>
  <si>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</si>
  <si>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</si>
  <si>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</si>
  <si>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 O T A L</t>
  </si>
  <si>
    <t>COLEGIO OFICIAL DE FARMACEUTICOS DE CORDOBA</t>
  </si>
  <si>
    <t>ANDAL.</t>
  </si>
  <si>
    <t xml:space="preserve"> RC.HB.</t>
  </si>
  <si>
    <r>
      <t xml:space="preserve"> </t>
    </r>
    <r>
      <rPr>
        <b/>
        <u val="single"/>
        <sz val="10"/>
        <rFont val="Arial"/>
        <family val="2"/>
      </rPr>
      <t>DIFERENC.MESES</t>
    </r>
  </si>
  <si>
    <r>
      <t xml:space="preserve"> </t>
    </r>
    <r>
      <rPr>
        <b/>
        <u val="single"/>
        <sz val="10"/>
        <rFont val="Arial"/>
        <family val="2"/>
      </rPr>
      <t>ESPAÑA</t>
    </r>
  </si>
  <si>
    <t>SEPTBRE.</t>
  </si>
  <si>
    <t>NOVBRE.</t>
  </si>
  <si>
    <t>DICBRE.</t>
  </si>
  <si>
    <t>ANDALUCIA</t>
  </si>
  <si>
    <t>ARAGON</t>
  </si>
  <si>
    <t>ASTURIAS</t>
  </si>
  <si>
    <t>BALEARES</t>
  </si>
  <si>
    <t>CANARIAS</t>
  </si>
  <si>
    <t>CANTABRIA</t>
  </si>
  <si>
    <t>CATALUÑA</t>
  </si>
  <si>
    <t>CEUTA</t>
  </si>
  <si>
    <t>EXTREMADURA</t>
  </si>
  <si>
    <t>GALICIA</t>
  </si>
  <si>
    <t>LA RIOJA</t>
  </si>
  <si>
    <t>MADRID</t>
  </si>
  <si>
    <t>MELILLA</t>
  </si>
  <si>
    <t>MURCIA</t>
  </si>
  <si>
    <t>NAVARRA</t>
  </si>
  <si>
    <t>PAIS VASCO</t>
  </si>
  <si>
    <t>COM. VALENCIANA</t>
  </si>
  <si>
    <t>C. LA MANCHA</t>
  </si>
  <si>
    <t>C. LEON</t>
  </si>
  <si>
    <t>MEDIA NACIONAL</t>
  </si>
  <si>
    <t>RECETAS (%)</t>
  </si>
  <si>
    <t>P.V.P. (%)</t>
  </si>
  <si>
    <t>% MED.ACUM.</t>
  </si>
  <si>
    <t>Media mensual:</t>
  </si>
  <si>
    <t>P.V.P.</t>
  </si>
  <si>
    <t xml:space="preserve"> Nota.- En "negrita" los porcentajes mensuales más elevados.</t>
  </si>
  <si>
    <r>
      <t xml:space="preserve"> </t>
    </r>
    <r>
      <rPr>
        <b/>
        <u val="single"/>
        <sz val="10"/>
        <rFont val="Arial"/>
        <family val="2"/>
      </rPr>
      <t>% DIF.</t>
    </r>
  </si>
  <si>
    <t>COMPARATIVOS ANUALES FACTURACION, DESGLOSE POR GRUPOS.</t>
  </si>
  <si>
    <t>%</t>
  </si>
  <si>
    <t>RECET.PAPEL</t>
  </si>
  <si>
    <t>RECETA XXI</t>
  </si>
  <si>
    <t>P.V.P. RECETAS DIETOTERÁPICOS</t>
  </si>
  <si>
    <t>P.V.P. RECETAS NUTRICIÓN ENTERAL</t>
  </si>
  <si>
    <t>P.V.P. RECETA TRADICIONAL PAPEL Y RECETA XXI,</t>
  </si>
  <si>
    <t>EFECTOS Y ACCESORIOS</t>
  </si>
  <si>
    <t>RECET.XXI</t>
  </si>
  <si>
    <t>REC.PAPEL</t>
  </si>
  <si>
    <t>% VARIACIÓN TOTAL</t>
  </si>
  <si>
    <t xml:space="preserve">   PAPEL + REC.XXI  </t>
  </si>
  <si>
    <t>P.V.P. FÓRMULAS</t>
  </si>
  <si>
    <t xml:space="preserve">   PAPEL + REC.XXI   </t>
  </si>
  <si>
    <t>MEDICAMENTOS (ESPECIALIDADES FARMACÉUTICAS)</t>
  </si>
  <si>
    <t>% VARIAC. TOTAL</t>
  </si>
  <si>
    <t xml:space="preserve"> PAPEL + REC.XXI</t>
  </si>
  <si>
    <t>% COF</t>
  </si>
  <si>
    <t>% AND.</t>
  </si>
  <si>
    <t>% ESP.</t>
  </si>
  <si>
    <t>% S/T</t>
  </si>
  <si>
    <t>REC.XXI</t>
  </si>
  <si>
    <t>M.P.H.</t>
  </si>
  <si>
    <t xml:space="preserve">              VALOR MEDIO RECETA               </t>
  </si>
  <si>
    <t>% DIF.</t>
  </si>
  <si>
    <t>RECETAS O.E.D. (Síndrote Tóxico, Minusválidos, Campaña Sanitaria y Aportec.Reducida RD 1348/2003,</t>
  </si>
  <si>
    <r>
      <t xml:space="preserve">       </t>
    </r>
    <r>
      <rPr>
        <b/>
        <sz val="12"/>
        <color indexed="10"/>
        <rFont val="Arial"/>
        <family val="2"/>
      </rPr>
      <t>ATEP, ODCAS, Caidas Masivas, Rec.papel no incluidas sistema)</t>
    </r>
  </si>
  <si>
    <t>MUFACE</t>
  </si>
  <si>
    <t>ISFAS</t>
  </si>
  <si>
    <r>
      <t xml:space="preserve"> </t>
    </r>
    <r>
      <rPr>
        <b/>
        <u val="single"/>
        <sz val="12"/>
        <color indexed="12"/>
        <rFont val="Arial"/>
        <family val="2"/>
      </rPr>
      <t>P.V.P.</t>
    </r>
  </si>
  <si>
    <r>
      <t xml:space="preserve"> </t>
    </r>
    <r>
      <rPr>
        <b/>
        <u val="single"/>
        <sz val="14"/>
        <color indexed="12"/>
        <rFont val="Arial"/>
        <family val="2"/>
      </rPr>
      <t>MUTUALIDADES</t>
    </r>
  </si>
  <si>
    <t>Acumulado</t>
  </si>
  <si>
    <r>
      <t xml:space="preserve">           </t>
    </r>
    <r>
      <rPr>
        <b/>
        <u val="single"/>
        <sz val="10"/>
        <rFont val="Arial"/>
        <family val="2"/>
      </rPr>
      <t>AÑO 2,017</t>
    </r>
  </si>
  <si>
    <r>
      <t xml:space="preserve">  </t>
    </r>
    <r>
      <rPr>
        <b/>
        <u val="single"/>
        <sz val="10"/>
        <rFont val="Arial"/>
        <family val="2"/>
      </rPr>
      <t xml:space="preserve">         AÑO 2,017</t>
    </r>
  </si>
  <si>
    <r>
      <t xml:space="preserve">           </t>
    </r>
    <r>
      <rPr>
        <b/>
        <u val="single"/>
        <sz val="10"/>
        <rFont val="Arial"/>
        <family val="2"/>
      </rPr>
      <t>AÑO 2,018</t>
    </r>
  </si>
  <si>
    <r>
      <t xml:space="preserve">  </t>
    </r>
    <r>
      <rPr>
        <b/>
        <u val="single"/>
        <sz val="10"/>
        <rFont val="Arial"/>
        <family val="2"/>
      </rPr>
      <t xml:space="preserve">         AÑO 2,018</t>
    </r>
  </si>
  <si>
    <t>DATOS AUTONÓMICOS 2,018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</si>
</sst>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\ [$€-1]_-;\-* #,##0.00\ [$€-1]_-;_-* &quot;-&quot;??\ [$€-1]_-;_-@_-"/>
    <numFmt numFmtId="178" formatCode="_-* #,##0.0\ [$€-1]_-;\-* #,##0.0\ [$€-1]_-;_-* &quot;-&quot;??\ [$€-1]_-;_-@_-"/>
    <numFmt numFmtId="179" formatCode="_-* #,##0\ [$€-1]_-;\-* #,##0\ [$€-1]_-;_-* &quot;-&quot;??\ [$€-1]_-;_-@_-"/>
    <numFmt numFmtId="180" formatCode="_-* #,##0.000\ [$€-1]_-;\-* #,##0.000\ [$€-1]_-;_-* &quot;-&quot;??\ [$€-1]_-;_-@_-"/>
    <numFmt numFmtId="181" formatCode="0.0"/>
    <numFmt numFmtId="182" formatCode="_-* #,##0.0\ _p_t_a_-;\-* #,##0.0\ _p_t_a_-;_-* &quot;-&quot;\ _p_t_a_-;_-@_-"/>
    <numFmt numFmtId="183" formatCode="_-* #,##0.00\ _p_t_a_-;\-* #,##0.00\ _p_t_a_-;_-* &quot;-&quot;\ _p_t_a_-;_-@_-"/>
    <numFmt numFmtId="184" formatCode="_-* #,##0.000\ _p_t_a_-;\-* #,##0.000\ _p_t_a_-;_-* &quot;-&quot;\ _p_t_a_-;_-@_-"/>
    <numFmt numFmtId="185" formatCode="_-* #,##0.0000\ _p_t_a_-;\-* #,##0.0000\ _p_t_a_-;_-* &quot;-&quot;\ _p_t_a_-;_-@_-"/>
    <numFmt numFmtId="186" formatCode="_-* #,##0.00000\ _p_t_a_-;\-* #,##0.00000\ _p_t_a_-;_-* &quot;-&quot;\ _p_t_a_-;_-@_-"/>
    <numFmt numFmtId="187" formatCode="_-* #,##0.000000\ _p_t_a_-;\-* #,##0.000000\ _p_t_a_-;_-* &quot;-&quot;\ _p_t_a_-;_-@_-"/>
    <numFmt numFmtId="188" formatCode="_-* #,##0.0000000\ _p_t_a_-;\-* #,##0.0000000\ _p_t_a_-;_-* &quot;-&quot;\ _p_t_a_-;_-@_-"/>
    <numFmt numFmtId="189" formatCode="_-* #,##0.00000000\ _p_t_a_-;\-* #,##0.00000000\ _p_t_a_-;_-* &quot;-&quot;\ _p_t_a_-;_-@_-"/>
    <numFmt numFmtId="190" formatCode="0.00000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81">
    <font>
      <sz val="10"/>
      <name val="Arial"/>
      <family val="0"/>
    </font>
    <font>
      <b/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u val="single"/>
      <sz val="14"/>
      <color indexed="17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57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u val="single"/>
      <sz val="14"/>
      <color indexed="19"/>
      <name val="Arial"/>
      <family val="2"/>
    </font>
    <font>
      <b/>
      <u val="single"/>
      <sz val="12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u val="single"/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4"/>
      <name val="Arial"/>
      <family val="2"/>
    </font>
    <font>
      <b/>
      <u val="single"/>
      <sz val="14"/>
      <color indexed="12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5.75"/>
      <color indexed="8"/>
      <name val="Arial"/>
      <family val="2"/>
    </font>
    <font>
      <sz val="14.45"/>
      <color indexed="8"/>
      <name val="Arial"/>
      <family val="2"/>
    </font>
    <font>
      <sz val="11"/>
      <color indexed="8"/>
      <name val="Arial"/>
      <family val="2"/>
    </font>
    <font>
      <sz val="18.75"/>
      <color indexed="8"/>
      <name val="Arial"/>
      <family val="2"/>
    </font>
    <font>
      <sz val="17.25"/>
      <color indexed="8"/>
      <name val="Arial"/>
      <family val="2"/>
    </font>
    <font>
      <sz val="20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.5"/>
      <color indexed="8"/>
      <name val="Arial"/>
      <family val="2"/>
    </font>
    <font>
      <b/>
      <sz val="19"/>
      <color indexed="8"/>
      <name val="Arial"/>
      <family val="2"/>
    </font>
    <font>
      <b/>
      <sz val="15.75"/>
      <color indexed="8"/>
      <name val="Arial"/>
      <family val="2"/>
    </font>
    <font>
      <b/>
      <sz val="12"/>
      <color indexed="8"/>
      <name val="Arial"/>
      <family val="2"/>
    </font>
    <font>
      <b/>
      <sz val="14.75"/>
      <color indexed="8"/>
      <name val="Arial"/>
      <family val="2"/>
    </font>
    <font>
      <b/>
      <sz val="17.25"/>
      <color indexed="8"/>
      <name val="Arial"/>
      <family val="2"/>
    </font>
    <font>
      <b/>
      <sz val="22"/>
      <color indexed="8"/>
      <name val="Arial"/>
      <family val="2"/>
    </font>
    <font>
      <b/>
      <sz val="20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72">
    <xf numFmtId="0" fontId="0" fillId="0" borderId="0" xfId="0" applyAlignment="1">
      <alignment/>
    </xf>
    <xf numFmtId="2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45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7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13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2" fontId="18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2" fontId="16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0" fontId="22" fillId="0" borderId="0" xfId="0" applyFont="1" applyAlignment="1">
      <alignment/>
    </xf>
    <xf numFmtId="2" fontId="18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2" fillId="0" borderId="0" xfId="0" applyNumberFormat="1" applyFont="1" applyAlignment="1">
      <alignment horizontal="center"/>
    </xf>
    <xf numFmtId="2" fontId="1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2" fontId="25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2" fontId="26" fillId="0" borderId="0" xfId="0" applyNumberFormat="1" applyFont="1" applyAlignment="1">
      <alignment horizontal="center"/>
    </xf>
    <xf numFmtId="0" fontId="76" fillId="0" borderId="0" xfId="0" applyFont="1" applyAlignment="1">
      <alignment/>
    </xf>
    <xf numFmtId="2" fontId="76" fillId="0" borderId="0" xfId="0" applyNumberFormat="1" applyFont="1" applyAlignment="1">
      <alignment/>
    </xf>
    <xf numFmtId="2" fontId="77" fillId="0" borderId="0" xfId="0" applyNumberFormat="1" applyFont="1" applyAlignment="1">
      <alignment/>
    </xf>
    <xf numFmtId="2" fontId="77" fillId="0" borderId="0" xfId="0" applyNumberFormat="1" applyFont="1" applyAlignment="1">
      <alignment horizontal="center"/>
    </xf>
    <xf numFmtId="2" fontId="78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2" fontId="79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76" fillId="0" borderId="0" xfId="0" applyNumberFormat="1" applyFont="1" applyAlignment="1">
      <alignment/>
    </xf>
    <xf numFmtId="177" fontId="76" fillId="0" borderId="0" xfId="0" applyNumberFormat="1" applyFont="1" applyAlignment="1">
      <alignment/>
    </xf>
    <xf numFmtId="2" fontId="80" fillId="0" borderId="0" xfId="0" applyNumberFormat="1" applyFont="1" applyAlignment="1">
      <alignment/>
    </xf>
    <xf numFmtId="2" fontId="78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PVP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2375"/>
          <c:w val="0.84125"/>
          <c:h val="0.6305"/>
        </c:manualLayout>
      </c:layout>
      <c:barChart>
        <c:barDir val="col"/>
        <c:grouping val="clustered"/>
        <c:varyColors val="0"/>
        <c:ser>
          <c:idx val="1"/>
          <c:order val="0"/>
          <c:tx>
            <c:v>2017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Hoja1!$C$27:$C$38</c:f>
              <c:numCache>
                <c:ptCount val="12"/>
                <c:pt idx="0">
                  <c:v>19524367.3</c:v>
                </c:pt>
                <c:pt idx="1">
                  <c:v>17147608.51</c:v>
                </c:pt>
                <c:pt idx="2">
                  <c:v>21096246.09</c:v>
                </c:pt>
                <c:pt idx="3">
                  <c:v>18831625.93</c:v>
                </c:pt>
                <c:pt idx="4">
                  <c:v>20882205.57</c:v>
                </c:pt>
                <c:pt idx="5">
                  <c:v>18930388.83</c:v>
                </c:pt>
                <c:pt idx="6">
                  <c:v>18097587.89</c:v>
                </c:pt>
                <c:pt idx="7">
                  <c:v>17989722.78</c:v>
                </c:pt>
                <c:pt idx="8">
                  <c:v>18198617.5</c:v>
                </c:pt>
                <c:pt idx="9">
                  <c:v>19393672.55</c:v>
                </c:pt>
                <c:pt idx="10">
                  <c:v>19319177.91</c:v>
                </c:pt>
                <c:pt idx="11">
                  <c:v>19188415.6</c:v>
                </c:pt>
              </c:numCache>
            </c:numRef>
          </c:val>
        </c:ser>
        <c:ser>
          <c:idx val="0"/>
          <c:order val="1"/>
          <c:tx>
            <c:v>2018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Hoja1!$D$27:$D$38</c:f>
              <c:numCache>
                <c:ptCount val="12"/>
                <c:pt idx="0">
                  <c:v>20640064.66</c:v>
                </c:pt>
                <c:pt idx="1">
                  <c:v>17904718.74</c:v>
                </c:pt>
                <c:pt idx="2">
                  <c:v>19930719.13</c:v>
                </c:pt>
                <c:pt idx="3">
                  <c:v>20628037.92</c:v>
                </c:pt>
                <c:pt idx="4">
                  <c:v>21209726.18</c:v>
                </c:pt>
                <c:pt idx="5">
                  <c:v>19399241.58</c:v>
                </c:pt>
                <c:pt idx="6">
                  <c:v>19087460.27</c:v>
                </c:pt>
                <c:pt idx="7">
                  <c:v>18373294.92</c:v>
                </c:pt>
                <c:pt idx="8">
                  <c:v>17984487.48</c:v>
                </c:pt>
                <c:pt idx="9">
                  <c:v>20551479</c:v>
                </c:pt>
                <c:pt idx="10">
                  <c:v>19563708.7</c:v>
                </c:pt>
                <c:pt idx="11">
                  <c:v>19205109.66</c:v>
                </c:pt>
              </c:numCache>
            </c:numRef>
          </c:val>
        </c:ser>
        <c:axId val="44980382"/>
        <c:axId val="2170255"/>
      </c:barChart>
      <c:catAx>
        <c:axId val="44980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3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0255"/>
        <c:crosses val="autoZero"/>
        <c:auto val="1"/>
        <c:lblOffset val="100"/>
        <c:tickLblSkip val="1"/>
        <c:noMultiLvlLbl val="0"/>
      </c:catAx>
      <c:valAx>
        <c:axId val="2170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Euros</a:t>
                </a:r>
              </a:p>
            </c:rich>
          </c:tx>
          <c:layout>
            <c:manualLayout>
              <c:xMode val="factor"/>
              <c:yMode val="factor"/>
              <c:x val="-0.05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80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25"/>
          <c:y val="0.37975"/>
          <c:w val="0.09225"/>
          <c:h val="0.2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Recetas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22375"/>
          <c:w val="0.87925"/>
          <c:h val="0.6135"/>
        </c:manualLayout>
      </c:layout>
      <c:barChart>
        <c:barDir val="col"/>
        <c:grouping val="clustered"/>
        <c:varyColors val="0"/>
        <c:ser>
          <c:idx val="1"/>
          <c:order val="0"/>
          <c:tx>
            <c:v>2017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Hoja1!$C$7:$C$18</c:f>
              <c:numCache>
                <c:ptCount val="12"/>
                <c:pt idx="0">
                  <c:v>1600912</c:v>
                </c:pt>
                <c:pt idx="1">
                  <c:v>1382369</c:v>
                </c:pt>
                <c:pt idx="2">
                  <c:v>1691609</c:v>
                </c:pt>
                <c:pt idx="3">
                  <c:v>1503950</c:v>
                </c:pt>
                <c:pt idx="4">
                  <c:v>1659548</c:v>
                </c:pt>
                <c:pt idx="5">
                  <c:v>1479145</c:v>
                </c:pt>
                <c:pt idx="6">
                  <c:v>1400857</c:v>
                </c:pt>
                <c:pt idx="7">
                  <c:v>1398849</c:v>
                </c:pt>
                <c:pt idx="8">
                  <c:v>1422818</c:v>
                </c:pt>
                <c:pt idx="9">
                  <c:v>1517351</c:v>
                </c:pt>
                <c:pt idx="10">
                  <c:v>1519496</c:v>
                </c:pt>
                <c:pt idx="11">
                  <c:v>1526064</c:v>
                </c:pt>
              </c:numCache>
            </c:numRef>
          </c:val>
        </c:ser>
        <c:ser>
          <c:idx val="0"/>
          <c:order val="1"/>
          <c:tx>
            <c:v>2018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Hoja1!$D$7:$D$18</c:f>
              <c:numCache>
                <c:ptCount val="12"/>
                <c:pt idx="0">
                  <c:v>1648559</c:v>
                </c:pt>
                <c:pt idx="1">
                  <c:v>1422076</c:v>
                </c:pt>
                <c:pt idx="2">
                  <c:v>1549209</c:v>
                </c:pt>
                <c:pt idx="3">
                  <c:v>1626984</c:v>
                </c:pt>
                <c:pt idx="4">
                  <c:v>1677888</c:v>
                </c:pt>
                <c:pt idx="5">
                  <c:v>1513444</c:v>
                </c:pt>
                <c:pt idx="6">
                  <c:v>1466879</c:v>
                </c:pt>
                <c:pt idx="7">
                  <c:v>1412739</c:v>
                </c:pt>
                <c:pt idx="8">
                  <c:v>1388382</c:v>
                </c:pt>
                <c:pt idx="9">
                  <c:v>1597889</c:v>
                </c:pt>
                <c:pt idx="10">
                  <c:v>1526887</c:v>
                </c:pt>
                <c:pt idx="11">
                  <c:v>1484278</c:v>
                </c:pt>
              </c:numCache>
            </c:numRef>
          </c:val>
        </c:ser>
        <c:axId val="19532296"/>
        <c:axId val="41572937"/>
      </c:barChart>
      <c:catAx>
        <c:axId val="19532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72937"/>
        <c:crosses val="autoZero"/>
        <c:auto val="1"/>
        <c:lblOffset val="100"/>
        <c:tickLblSkip val="1"/>
        <c:noMultiLvlLbl val="0"/>
      </c:catAx>
      <c:valAx>
        <c:axId val="41572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32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373"/>
          <c:w val="0.09175"/>
          <c:h val="0.2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MEDIA PVP / HABITANTE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2"/>
          <c:w val="0.68975"/>
          <c:h val="0.65975"/>
        </c:manualLayout>
      </c:layout>
      <c:lineChart>
        <c:grouping val="standard"/>
        <c:varyColors val="0"/>
        <c:ser>
          <c:idx val="0"/>
          <c:order val="0"/>
          <c:tx>
            <c:v>2018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Hoja1!$I$27:$I$38</c:f>
              <c:numCache>
                <c:ptCount val="12"/>
                <c:pt idx="0">
                  <c:v>26.047762486543924</c:v>
                </c:pt>
                <c:pt idx="1">
                  <c:v>22.595755818135697</c:v>
                </c:pt>
                <c:pt idx="2">
                  <c:v>25.152568397247325</c:v>
                </c:pt>
                <c:pt idx="3">
                  <c:v>26.032584740147882</c:v>
                </c:pt>
                <c:pt idx="4">
                  <c:v>26.76667534922696</c:v>
                </c:pt>
                <c:pt idx="5">
                  <c:v>24.481843706342683</c:v>
                </c:pt>
                <c:pt idx="6">
                  <c:v>24.08837567974477</c:v>
                </c:pt>
                <c:pt idx="7">
                  <c:v>23.187098977401366</c:v>
                </c:pt>
                <c:pt idx="8">
                  <c:v>22.696423971438417</c:v>
                </c:pt>
                <c:pt idx="9">
                  <c:v>25.93596737982289</c:v>
                </c:pt>
                <c:pt idx="10">
                  <c:v>24.68940121883964</c:v>
                </c:pt>
                <c:pt idx="11">
                  <c:v>24.236849214972874</c:v>
                </c:pt>
              </c:numCache>
            </c:numRef>
          </c:val>
          <c:smooth val="0"/>
        </c:ser>
        <c:marker val="1"/>
        <c:axId val="38612114"/>
        <c:axId val="11964707"/>
      </c:lineChart>
      <c:catAx>
        <c:axId val="38612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64707"/>
        <c:crosses val="autoZero"/>
        <c:auto val="1"/>
        <c:lblOffset val="100"/>
        <c:tickLblSkip val="2"/>
        <c:noMultiLvlLbl val="0"/>
      </c:catAx>
      <c:valAx>
        <c:axId val="11964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EUROS</a:t>
                </a:r>
              </a:p>
            </c:rich>
          </c:tx>
          <c:layout>
            <c:manualLayout>
              <c:xMode val="factor"/>
              <c:yMode val="factor"/>
              <c:x val="-0.03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12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75"/>
          <c:y val="0.4455"/>
          <c:w val="0.18275"/>
          <c:h val="0.0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MEDIA RECETA / HABITANTE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"/>
          <c:y val="0.21275"/>
          <c:w val="0.6955"/>
          <c:h val="0.638"/>
        </c:manualLayout>
      </c:layout>
      <c:lineChart>
        <c:grouping val="standard"/>
        <c:varyColors val="0"/>
        <c:ser>
          <c:idx val="0"/>
          <c:order val="0"/>
          <c:tx>
            <c:v>2018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Hoja1!$I$7:$I$18</c:f>
              <c:numCache>
                <c:ptCount val="12"/>
                <c:pt idx="0">
                  <c:v>2.080481528736372</c:v>
                </c:pt>
                <c:pt idx="1">
                  <c:v>1.7946599730184392</c:v>
                </c:pt>
                <c:pt idx="2">
                  <c:v>1.955101824473462</c:v>
                </c:pt>
                <c:pt idx="3">
                  <c:v>2.053253877810632</c:v>
                </c:pt>
                <c:pt idx="4">
                  <c:v>2.1174947279948206</c:v>
                </c:pt>
                <c:pt idx="5">
                  <c:v>1.9099663929388573</c:v>
                </c:pt>
                <c:pt idx="6">
                  <c:v>1.8512013609408462</c:v>
                </c:pt>
                <c:pt idx="7">
                  <c:v>1.782876678617807</c:v>
                </c:pt>
                <c:pt idx="8">
                  <c:v>1.7521381435726968</c:v>
                </c:pt>
                <c:pt idx="9">
                  <c:v>2.0165359865622237</c:v>
                </c:pt>
                <c:pt idx="10">
                  <c:v>1.9269314595156697</c:v>
                </c:pt>
                <c:pt idx="11">
                  <c:v>1.8731588996874027</c:v>
                </c:pt>
              </c:numCache>
            </c:numRef>
          </c:val>
          <c:smooth val="0"/>
        </c:ser>
        <c:marker val="1"/>
        <c:axId val="40573500"/>
        <c:axId val="29617181"/>
      </c:lineChart>
      <c:catAx>
        <c:axId val="40573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17181"/>
        <c:crosses val="autoZero"/>
        <c:auto val="1"/>
        <c:lblOffset val="100"/>
        <c:tickLblSkip val="2"/>
        <c:noMultiLvlLbl val="0"/>
      </c:catAx>
      <c:valAx>
        <c:axId val="29617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RECETAS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73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444"/>
          <c:w val="0.17675"/>
          <c:h val="0.0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VARIACION RECETAS 2018
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3225"/>
          <c:w val="0.719"/>
          <c:h val="0.61825"/>
        </c:manualLayout>
      </c:layout>
      <c:lineChart>
        <c:grouping val="standard"/>
        <c:varyColors val="0"/>
        <c:ser>
          <c:idx val="0"/>
          <c:order val="0"/>
          <c:tx>
            <c:v>CORDOBA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Hoja1!$F$7:$F$18</c:f>
              <c:numCache>
                <c:ptCount val="12"/>
                <c:pt idx="0">
                  <c:v>2.976241042605715</c:v>
                </c:pt>
                <c:pt idx="1">
                  <c:v>2.8723879080043027</c:v>
                </c:pt>
                <c:pt idx="2">
                  <c:v>-8.418020949285562</c:v>
                </c:pt>
                <c:pt idx="3">
                  <c:v>8.180724093221185</c:v>
                </c:pt>
                <c:pt idx="4">
                  <c:v>1.1051201893527636</c:v>
                </c:pt>
                <c:pt idx="5">
                  <c:v>2.3188395999039986</c:v>
                </c:pt>
                <c:pt idx="6">
                  <c:v>4.712972130631464</c:v>
                </c:pt>
                <c:pt idx="7">
                  <c:v>0.9929592114659981</c:v>
                </c:pt>
                <c:pt idx="8">
                  <c:v>-2.4202673848658085</c:v>
                </c:pt>
                <c:pt idx="9">
                  <c:v>5.307802874878654</c:v>
                </c:pt>
                <c:pt idx="10">
                  <c:v>0.4864112837414511</c:v>
                </c:pt>
                <c:pt idx="11">
                  <c:v>-2.738155149456379</c:v>
                </c:pt>
              </c:numCache>
            </c:numRef>
          </c:val>
          <c:smooth val="0"/>
        </c:ser>
        <c:ser>
          <c:idx val="1"/>
          <c:order val="1"/>
          <c:tx>
            <c:v>ANDALUCIA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Hoja1!$G$7:$G$18</c:f>
              <c:numCache>
                <c:ptCount val="12"/>
                <c:pt idx="0">
                  <c:v>6.2</c:v>
                </c:pt>
                <c:pt idx="1">
                  <c:v>-12.2</c:v>
                </c:pt>
                <c:pt idx="2">
                  <c:v>-6.57</c:v>
                </c:pt>
                <c:pt idx="3">
                  <c:v>9.1</c:v>
                </c:pt>
                <c:pt idx="4">
                  <c:v>2.1</c:v>
                </c:pt>
                <c:pt idx="5">
                  <c:v>3.5</c:v>
                </c:pt>
                <c:pt idx="6">
                  <c:v>5.7</c:v>
                </c:pt>
                <c:pt idx="7">
                  <c:v>2.3</c:v>
                </c:pt>
                <c:pt idx="8">
                  <c:v>-0.7</c:v>
                </c:pt>
                <c:pt idx="9">
                  <c:v>6.1</c:v>
                </c:pt>
                <c:pt idx="10">
                  <c:v>1.4</c:v>
                </c:pt>
              </c:numCache>
            </c:numRef>
          </c:val>
          <c:smooth val="0"/>
        </c:ser>
        <c:ser>
          <c:idx val="2"/>
          <c:order val="2"/>
          <c:tx>
            <c:v>ESPAÑA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Hoja1!$H$7:$H$18</c:f>
              <c:numCache>
                <c:ptCount val="12"/>
                <c:pt idx="0">
                  <c:v>4.8</c:v>
                </c:pt>
                <c:pt idx="1">
                  <c:v>-1.2</c:v>
                </c:pt>
                <c:pt idx="2">
                  <c:v>-5.11</c:v>
                </c:pt>
                <c:pt idx="3">
                  <c:v>8</c:v>
                </c:pt>
                <c:pt idx="4">
                  <c:v>1</c:v>
                </c:pt>
                <c:pt idx="5">
                  <c:v>0.9</c:v>
                </c:pt>
                <c:pt idx="6">
                  <c:v>4.4</c:v>
                </c:pt>
                <c:pt idx="7">
                  <c:v>2.3</c:v>
                </c:pt>
                <c:pt idx="8">
                  <c:v>-2.1</c:v>
                </c:pt>
                <c:pt idx="9">
                  <c:v>5.4</c:v>
                </c:pt>
                <c:pt idx="10">
                  <c:v>0.3</c:v>
                </c:pt>
              </c:numCache>
            </c:numRef>
          </c:val>
          <c:smooth val="0"/>
        </c:ser>
        <c:marker val="1"/>
        <c:axId val="65228038"/>
        <c:axId val="50181431"/>
      </c:lineChart>
      <c:catAx>
        <c:axId val="65228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3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81431"/>
        <c:crosses val="autoZero"/>
        <c:auto val="1"/>
        <c:lblOffset val="100"/>
        <c:tickLblSkip val="2"/>
        <c:noMultiLvlLbl val="0"/>
      </c:catAx>
      <c:valAx>
        <c:axId val="501814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2803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5"/>
          <c:y val="0.34575"/>
          <c:w val="0.2695"/>
          <c:h val="0.2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COMPARATIVA P.V.P. 2018
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975"/>
          <c:y val="0.212"/>
          <c:w val="0.71275"/>
          <c:h val="0.78225"/>
        </c:manualLayout>
      </c:layout>
      <c:line3DChart>
        <c:grouping val="standard"/>
        <c:varyColors val="0"/>
        <c:ser>
          <c:idx val="0"/>
          <c:order val="0"/>
          <c:tx>
            <c:v>CORDOBA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Hoja1!$F$27:$F$38</c:f>
              <c:numCache>
                <c:ptCount val="12"/>
                <c:pt idx="0">
                  <c:v>5.714384199276969</c:v>
                </c:pt>
                <c:pt idx="1">
                  <c:v>4.415252596643266</c:v>
                </c:pt>
                <c:pt idx="2">
                  <c:v>-5.524807375813092</c:v>
                </c:pt>
                <c:pt idx="3">
                  <c:v>9.539335566018234</c:v>
                </c:pt>
                <c:pt idx="4">
                  <c:v>1.5684196235982146</c:v>
                </c:pt>
                <c:pt idx="5">
                  <c:v>2.4767201255633164</c:v>
                </c:pt>
                <c:pt idx="6">
                  <c:v>5.469637092062212</c:v>
                </c:pt>
                <c:pt idx="7">
                  <c:v>2.132173712128768</c:v>
                </c:pt>
                <c:pt idx="8">
                  <c:v>-1.17662794989784</c:v>
                </c:pt>
                <c:pt idx="9">
                  <c:v>5.970021650179915</c:v>
                </c:pt>
                <c:pt idx="10">
                  <c:v>1.2657411777000356</c:v>
                </c:pt>
                <c:pt idx="11">
                  <c:v>0.08700072141442808</c:v>
                </c:pt>
              </c:numCache>
            </c:numRef>
          </c:val>
          <c:smooth val="0"/>
        </c:ser>
        <c:ser>
          <c:idx val="1"/>
          <c:order val="1"/>
          <c:tx>
            <c:v>ANDALUCIA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Hoja1!$G$27:$G$38</c:f>
              <c:numCache>
                <c:ptCount val="12"/>
                <c:pt idx="0">
                  <c:v>7.6</c:v>
                </c:pt>
                <c:pt idx="1">
                  <c:v>5.9</c:v>
                </c:pt>
                <c:pt idx="2">
                  <c:v>-3.5</c:v>
                </c:pt>
                <c:pt idx="3">
                  <c:v>11.3</c:v>
                </c:pt>
                <c:pt idx="4">
                  <c:v>2.9</c:v>
                </c:pt>
                <c:pt idx="5">
                  <c:v>4</c:v>
                </c:pt>
                <c:pt idx="6">
                  <c:v>6.6</c:v>
                </c:pt>
                <c:pt idx="7">
                  <c:v>3.3</c:v>
                </c:pt>
                <c:pt idx="8">
                  <c:v>0.6</c:v>
                </c:pt>
                <c:pt idx="9">
                  <c:v>6.8</c:v>
                </c:pt>
                <c:pt idx="10">
                  <c:v>2.6</c:v>
                </c:pt>
              </c:numCache>
            </c:numRef>
          </c:val>
          <c:smooth val="0"/>
        </c:ser>
        <c:ser>
          <c:idx val="2"/>
          <c:order val="2"/>
          <c:tx>
            <c:v>ESPAÑA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Hoja1!$H$27:$H$38</c:f>
              <c:numCache>
                <c:ptCount val="12"/>
                <c:pt idx="0">
                  <c:v>6</c:v>
                </c:pt>
                <c:pt idx="1">
                  <c:v>3.6</c:v>
                </c:pt>
                <c:pt idx="2">
                  <c:v>-2.8</c:v>
                </c:pt>
                <c:pt idx="3">
                  <c:v>9.7</c:v>
                </c:pt>
                <c:pt idx="4">
                  <c:v>2</c:v>
                </c:pt>
                <c:pt idx="5">
                  <c:v>1.4</c:v>
                </c:pt>
                <c:pt idx="6">
                  <c:v>5.2</c:v>
                </c:pt>
                <c:pt idx="7">
                  <c:v>3</c:v>
                </c:pt>
                <c:pt idx="8">
                  <c:v>-0.6</c:v>
                </c:pt>
                <c:pt idx="9">
                  <c:v>6.6</c:v>
                </c:pt>
                <c:pt idx="10">
                  <c:v>1.5</c:v>
                </c:pt>
              </c:numCache>
            </c:numRef>
          </c:val>
          <c:smooth val="0"/>
        </c:ser>
        <c:axId val="48979696"/>
        <c:axId val="38164081"/>
        <c:axId val="7932410"/>
      </c:line3DChart>
      <c:catAx>
        <c:axId val="48979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64081"/>
        <c:crosses val="autoZero"/>
        <c:auto val="1"/>
        <c:lblOffset val="100"/>
        <c:tickLblSkip val="3"/>
        <c:noMultiLvlLbl val="0"/>
      </c:catAx>
      <c:valAx>
        <c:axId val="381640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-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79696"/>
        <c:crossesAt val="1"/>
        <c:crossBetween val="between"/>
        <c:dispUnits/>
      </c:valAx>
      <c:serAx>
        <c:axId val="7932410"/>
        <c:scaling>
          <c:orientation val="minMax"/>
        </c:scaling>
        <c:axPos val="b"/>
        <c:delete val="1"/>
        <c:majorTickMark val="out"/>
        <c:minorTickMark val="none"/>
        <c:tickLblPos val="nextTo"/>
        <c:crossAx val="3816408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25"/>
          <c:y val="0.3525"/>
          <c:w val="0.25175"/>
          <c:h val="0.2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723900</xdr:colOff>
      <xdr:row>5</xdr:row>
      <xdr:rowOff>38100</xdr:rowOff>
    </xdr:to>
    <xdr:pic>
      <xdr:nvPicPr>
        <xdr:cNvPr id="1" name="Picture 8" descr="ESCUDO-NUEVO-SO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23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723900</xdr:colOff>
      <xdr:row>7</xdr:row>
      <xdr:rowOff>0</xdr:rowOff>
    </xdr:to>
    <xdr:pic>
      <xdr:nvPicPr>
        <xdr:cNvPr id="1" name="Picture 1" descr="ESCUDO-NUEVO-SO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723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9525</xdr:rowOff>
    </xdr:from>
    <xdr:to>
      <xdr:col>12</xdr:col>
      <xdr:colOff>0</xdr:colOff>
      <xdr:row>21</xdr:row>
      <xdr:rowOff>152400</xdr:rowOff>
    </xdr:to>
    <xdr:graphicFrame>
      <xdr:nvGraphicFramePr>
        <xdr:cNvPr id="1" name="Chart 2"/>
        <xdr:cNvGraphicFramePr/>
      </xdr:nvGraphicFramePr>
      <xdr:xfrm>
        <a:off x="790575" y="657225"/>
        <a:ext cx="83534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742950</xdr:colOff>
      <xdr:row>24</xdr:row>
      <xdr:rowOff>57150</xdr:rowOff>
    </xdr:from>
    <xdr:to>
      <xdr:col>11</xdr:col>
      <xdr:colOff>742950</xdr:colOff>
      <xdr:row>42</xdr:row>
      <xdr:rowOff>38100</xdr:rowOff>
    </xdr:to>
    <xdr:graphicFrame>
      <xdr:nvGraphicFramePr>
        <xdr:cNvPr id="2" name="Chart 3"/>
        <xdr:cNvGraphicFramePr/>
      </xdr:nvGraphicFramePr>
      <xdr:xfrm>
        <a:off x="742950" y="3943350"/>
        <a:ext cx="83820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28575</xdr:rowOff>
    </xdr:from>
    <xdr:to>
      <xdr:col>6</xdr:col>
      <xdr:colOff>228600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600075" y="514350"/>
        <a:ext cx="42005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371475</xdr:colOff>
      <xdr:row>25</xdr:row>
      <xdr:rowOff>0</xdr:rowOff>
    </xdr:from>
    <xdr:to>
      <xdr:col>11</xdr:col>
      <xdr:colOff>742950</xdr:colOff>
      <xdr:row>41</xdr:row>
      <xdr:rowOff>47625</xdr:rowOff>
    </xdr:to>
    <xdr:graphicFrame>
      <xdr:nvGraphicFramePr>
        <xdr:cNvPr id="2" name="Chart 3"/>
        <xdr:cNvGraphicFramePr/>
      </xdr:nvGraphicFramePr>
      <xdr:xfrm>
        <a:off x="4943475" y="4048125"/>
        <a:ext cx="41814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9525</xdr:rowOff>
    </xdr:from>
    <xdr:to>
      <xdr:col>10</xdr:col>
      <xdr:colOff>752475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1533525" y="171450"/>
        <a:ext cx="68389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11</xdr:col>
      <xdr:colOff>0</xdr:colOff>
      <xdr:row>45</xdr:row>
      <xdr:rowOff>9525</xdr:rowOff>
    </xdr:to>
    <xdr:graphicFrame>
      <xdr:nvGraphicFramePr>
        <xdr:cNvPr id="2" name="Chart 3"/>
        <xdr:cNvGraphicFramePr/>
      </xdr:nvGraphicFramePr>
      <xdr:xfrm>
        <a:off x="1524000" y="3886200"/>
        <a:ext cx="685800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723900</xdr:colOff>
      <xdr:row>6</xdr:row>
      <xdr:rowOff>0</xdr:rowOff>
    </xdr:to>
    <xdr:pic>
      <xdr:nvPicPr>
        <xdr:cNvPr id="1" name="Picture 1" descr="ESCUDO-NUEVO-SO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723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723900</xdr:colOff>
      <xdr:row>5</xdr:row>
      <xdr:rowOff>161925</xdr:rowOff>
    </xdr:to>
    <xdr:pic>
      <xdr:nvPicPr>
        <xdr:cNvPr id="1" name="Picture 1" descr="ESCUDO-NUEVO-SO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723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723900</xdr:colOff>
      <xdr:row>5</xdr:row>
      <xdr:rowOff>161925</xdr:rowOff>
    </xdr:to>
    <xdr:pic>
      <xdr:nvPicPr>
        <xdr:cNvPr id="1" name="Picture 1" descr="ESCUDO-NUEVO-SO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723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723900</xdr:colOff>
      <xdr:row>7</xdr:row>
      <xdr:rowOff>0</xdr:rowOff>
    </xdr:to>
    <xdr:pic>
      <xdr:nvPicPr>
        <xdr:cNvPr id="1" name="Picture 1" descr="ESCUDO-NUEVO-SO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723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6</xdr:row>
      <xdr:rowOff>142875</xdr:rowOff>
    </xdr:from>
    <xdr:to>
      <xdr:col>4</xdr:col>
      <xdr:colOff>190500</xdr:colOff>
      <xdr:row>28</xdr:row>
      <xdr:rowOff>190500</xdr:rowOff>
    </xdr:to>
    <xdr:sp>
      <xdr:nvSpPr>
        <xdr:cNvPr id="2" name="Line 2"/>
        <xdr:cNvSpPr>
          <a:spLocks/>
        </xdr:cNvSpPr>
      </xdr:nvSpPr>
      <xdr:spPr>
        <a:xfrm flipH="1">
          <a:off x="3552825" y="1228725"/>
          <a:ext cx="19050" cy="426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85725</xdr:rowOff>
    </xdr:from>
    <xdr:to>
      <xdr:col>0</xdr:col>
      <xdr:colOff>752475</xdr:colOff>
      <xdr:row>7</xdr:row>
      <xdr:rowOff>76200</xdr:rowOff>
    </xdr:to>
    <xdr:pic>
      <xdr:nvPicPr>
        <xdr:cNvPr id="1" name="Picture 1" descr="ESCUDO-NUEVO-SO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09575"/>
          <a:ext cx="723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2"/>
  <sheetViews>
    <sheetView tabSelected="1" zoomScalePageLayoutView="0" workbookViewId="0" topLeftCell="B1">
      <selection activeCell="B2" sqref="B2"/>
    </sheetView>
  </sheetViews>
  <sheetFormatPr defaultColWidth="11.421875" defaultRowHeight="12.75"/>
  <cols>
    <col min="2" max="2" width="12.7109375" style="0" customWidth="1"/>
    <col min="3" max="4" width="16.28125" style="0" customWidth="1"/>
    <col min="5" max="5" width="17.140625" style="0" customWidth="1"/>
    <col min="6" max="6" width="9.00390625" style="0" customWidth="1"/>
    <col min="7" max="7" width="7.28125" style="0" customWidth="1"/>
    <col min="8" max="8" width="8.8515625" style="0" customWidth="1"/>
    <col min="9" max="9" width="8.28125" style="0" customWidth="1"/>
    <col min="10" max="10" width="9.140625" style="0" customWidth="1"/>
    <col min="11" max="11" width="7.8515625" style="0" customWidth="1"/>
    <col min="12" max="12" width="7.140625" style="0" customWidth="1"/>
    <col min="13" max="13" width="7.421875" style="0" customWidth="1"/>
    <col min="14" max="14" width="7.140625" style="0" customWidth="1"/>
  </cols>
  <sheetData>
    <row r="1" ht="18.75">
      <c r="B1" s="7" t="s">
        <v>15</v>
      </c>
    </row>
    <row r="3" ht="12.75">
      <c r="B3" s="6" t="s">
        <v>0</v>
      </c>
    </row>
    <row r="5" spans="2:11" ht="12.75">
      <c r="B5" s="4" t="s">
        <v>1</v>
      </c>
      <c r="C5" s="6" t="s">
        <v>82</v>
      </c>
      <c r="D5" s="6" t="s">
        <v>84</v>
      </c>
      <c r="E5" s="6" t="s">
        <v>18</v>
      </c>
      <c r="F5" s="28" t="s">
        <v>74</v>
      </c>
      <c r="G5" s="5" t="s">
        <v>16</v>
      </c>
      <c r="H5" s="6" t="s">
        <v>19</v>
      </c>
      <c r="I5" s="5" t="s">
        <v>17</v>
      </c>
      <c r="J5" s="28" t="s">
        <v>71</v>
      </c>
      <c r="K5" s="28" t="s">
        <v>70</v>
      </c>
    </row>
    <row r="6" spans="2:9" ht="12.75">
      <c r="B6" s="4"/>
      <c r="C6" s="5"/>
      <c r="D6" s="5"/>
      <c r="E6" s="5"/>
      <c r="F6" s="5"/>
      <c r="G6" s="5"/>
      <c r="I6" s="5"/>
    </row>
    <row r="7" spans="2:11" ht="12.75">
      <c r="B7" t="s">
        <v>2</v>
      </c>
      <c r="C7">
        <v>1600912</v>
      </c>
      <c r="D7">
        <v>1648559</v>
      </c>
      <c r="E7" s="25">
        <f aca="true" t="shared" si="0" ref="E7:E18">D7-C7</f>
        <v>47647</v>
      </c>
      <c r="F7" s="65">
        <f aca="true" t="shared" si="1" ref="F7:F18">(E7*100)/C7</f>
        <v>2.976241042605715</v>
      </c>
      <c r="G7" s="10">
        <v>6.2</v>
      </c>
      <c r="H7" s="10">
        <v>4.8</v>
      </c>
      <c r="I7" s="1">
        <f aca="true" t="shared" si="2" ref="I7:I18">D7/792393</f>
        <v>2.080481528736372</v>
      </c>
      <c r="J7">
        <v>1615623</v>
      </c>
      <c r="K7" s="1">
        <f aca="true" t="shared" si="3" ref="K7:K18">(J7*100)/D7</f>
        <v>98.00213398489225</v>
      </c>
    </row>
    <row r="8" spans="2:11" ht="12.75">
      <c r="B8" t="s">
        <v>3</v>
      </c>
      <c r="C8">
        <v>1382369</v>
      </c>
      <c r="D8">
        <v>1422076</v>
      </c>
      <c r="E8" s="25">
        <f t="shared" si="0"/>
        <v>39707</v>
      </c>
      <c r="F8" s="65">
        <f t="shared" si="1"/>
        <v>2.8723879080043027</v>
      </c>
      <c r="G8" s="61">
        <v>-12.2</v>
      </c>
      <c r="H8" s="61">
        <v>-1.2</v>
      </c>
      <c r="I8" s="1">
        <f t="shared" si="2"/>
        <v>1.7946599730184392</v>
      </c>
      <c r="J8">
        <v>1398117</v>
      </c>
      <c r="K8" s="1">
        <f t="shared" si="3"/>
        <v>98.31520959498648</v>
      </c>
    </row>
    <row r="9" spans="2:11" ht="12.75">
      <c r="B9" t="s">
        <v>4</v>
      </c>
      <c r="C9">
        <v>1691609</v>
      </c>
      <c r="D9">
        <v>1549209</v>
      </c>
      <c r="E9" s="60">
        <f t="shared" si="0"/>
        <v>-142400</v>
      </c>
      <c r="F9" s="68">
        <f t="shared" si="1"/>
        <v>-8.418020949285562</v>
      </c>
      <c r="G9" s="61">
        <v>-6.57</v>
      </c>
      <c r="H9" s="61">
        <v>-5.11</v>
      </c>
      <c r="I9" s="1">
        <f t="shared" si="2"/>
        <v>1.955101824473462</v>
      </c>
      <c r="J9">
        <v>1524770</v>
      </c>
      <c r="K9" s="1">
        <f t="shared" si="3"/>
        <v>98.42248528119833</v>
      </c>
    </row>
    <row r="10" spans="2:11" ht="12.75">
      <c r="B10" t="s">
        <v>5</v>
      </c>
      <c r="C10">
        <v>1503950</v>
      </c>
      <c r="D10">
        <v>1626984</v>
      </c>
      <c r="E10" s="25">
        <f t="shared" si="0"/>
        <v>123034</v>
      </c>
      <c r="F10" s="65">
        <f t="shared" si="1"/>
        <v>8.180724093221185</v>
      </c>
      <c r="G10" s="10">
        <v>9.1</v>
      </c>
      <c r="H10" s="10">
        <v>8</v>
      </c>
      <c r="I10" s="1">
        <f t="shared" si="2"/>
        <v>2.053253877810632</v>
      </c>
      <c r="J10">
        <v>1601030</v>
      </c>
      <c r="K10" s="1">
        <f t="shared" si="3"/>
        <v>98.40477841208026</v>
      </c>
    </row>
    <row r="11" spans="2:11" ht="12.75">
      <c r="B11" t="s">
        <v>6</v>
      </c>
      <c r="C11">
        <v>1659548</v>
      </c>
      <c r="D11">
        <v>1677888</v>
      </c>
      <c r="E11" s="25">
        <f t="shared" si="0"/>
        <v>18340</v>
      </c>
      <c r="F11" s="65">
        <f t="shared" si="1"/>
        <v>1.1051201893527636</v>
      </c>
      <c r="G11" s="10">
        <v>2.1</v>
      </c>
      <c r="H11" s="10">
        <v>1</v>
      </c>
      <c r="I11" s="1">
        <f t="shared" si="2"/>
        <v>2.1174947279948206</v>
      </c>
      <c r="J11">
        <v>1652250</v>
      </c>
      <c r="K11" s="1">
        <f t="shared" si="3"/>
        <v>98.4720076667811</v>
      </c>
    </row>
    <row r="12" spans="2:11" ht="12.75">
      <c r="B12" t="s">
        <v>7</v>
      </c>
      <c r="C12">
        <v>1479145</v>
      </c>
      <c r="D12">
        <v>1513444</v>
      </c>
      <c r="E12" s="25">
        <f t="shared" si="0"/>
        <v>34299</v>
      </c>
      <c r="F12" s="65">
        <f t="shared" si="1"/>
        <v>2.3188395999039986</v>
      </c>
      <c r="G12" s="10">
        <v>3.5</v>
      </c>
      <c r="H12" s="10">
        <v>0.9</v>
      </c>
      <c r="I12" s="1">
        <f t="shared" si="2"/>
        <v>1.9099663929388573</v>
      </c>
      <c r="J12">
        <v>1490690</v>
      </c>
      <c r="K12" s="1">
        <f t="shared" si="3"/>
        <v>98.49654166259208</v>
      </c>
    </row>
    <row r="13" spans="2:11" ht="12.75">
      <c r="B13" t="s">
        <v>8</v>
      </c>
      <c r="C13">
        <v>1400857</v>
      </c>
      <c r="D13">
        <v>1466879</v>
      </c>
      <c r="E13" s="25">
        <f t="shared" si="0"/>
        <v>66022</v>
      </c>
      <c r="F13" s="10">
        <f t="shared" si="1"/>
        <v>4.712972130631464</v>
      </c>
      <c r="G13" s="10">
        <v>5.7</v>
      </c>
      <c r="H13" s="10">
        <v>4.4</v>
      </c>
      <c r="I13" s="1">
        <f t="shared" si="2"/>
        <v>1.8512013609408462</v>
      </c>
      <c r="J13">
        <v>1445216</v>
      </c>
      <c r="K13" s="1">
        <f t="shared" si="3"/>
        <v>98.52319107438309</v>
      </c>
    </row>
    <row r="14" spans="2:11" ht="12.75">
      <c r="B14" t="s">
        <v>9</v>
      </c>
      <c r="C14">
        <v>1398849</v>
      </c>
      <c r="D14">
        <v>1412739</v>
      </c>
      <c r="E14" s="25">
        <f t="shared" si="0"/>
        <v>13890</v>
      </c>
      <c r="F14" s="10">
        <f t="shared" si="1"/>
        <v>0.9929592114659981</v>
      </c>
      <c r="G14" s="10">
        <v>2.3</v>
      </c>
      <c r="H14" s="10">
        <v>2.3</v>
      </c>
      <c r="I14" s="1">
        <f t="shared" si="2"/>
        <v>1.782876678617807</v>
      </c>
      <c r="J14">
        <v>1391737</v>
      </c>
      <c r="K14" s="1">
        <f t="shared" si="3"/>
        <v>98.51338428400433</v>
      </c>
    </row>
    <row r="15" spans="2:11" ht="12.75">
      <c r="B15" t="s">
        <v>10</v>
      </c>
      <c r="C15">
        <v>1422818</v>
      </c>
      <c r="D15">
        <v>1388382</v>
      </c>
      <c r="E15" s="60">
        <f t="shared" si="0"/>
        <v>-34436</v>
      </c>
      <c r="F15" s="61">
        <f t="shared" si="1"/>
        <v>-2.4202673848658085</v>
      </c>
      <c r="G15" s="61">
        <v>-0.7</v>
      </c>
      <c r="H15" s="61">
        <v>-2.1</v>
      </c>
      <c r="I15" s="1">
        <f t="shared" si="2"/>
        <v>1.7521381435726968</v>
      </c>
      <c r="J15">
        <v>1368425</v>
      </c>
      <c r="K15" s="1">
        <f t="shared" si="3"/>
        <v>98.56257139605671</v>
      </c>
    </row>
    <row r="16" spans="2:11" ht="12.75">
      <c r="B16" t="s">
        <v>11</v>
      </c>
      <c r="C16">
        <v>1517351</v>
      </c>
      <c r="D16">
        <v>1597889</v>
      </c>
      <c r="E16" s="25">
        <f t="shared" si="0"/>
        <v>80538</v>
      </c>
      <c r="F16" s="10">
        <f t="shared" si="1"/>
        <v>5.307802874878654</v>
      </c>
      <c r="G16" s="10">
        <v>6.1</v>
      </c>
      <c r="H16" s="10">
        <v>5.4</v>
      </c>
      <c r="I16" s="1">
        <f t="shared" si="2"/>
        <v>2.0165359865622237</v>
      </c>
      <c r="J16">
        <v>1574885</v>
      </c>
      <c r="K16" s="1">
        <f t="shared" si="3"/>
        <v>98.56035056252342</v>
      </c>
    </row>
    <row r="17" spans="2:11" ht="12.75">
      <c r="B17" t="s">
        <v>12</v>
      </c>
      <c r="C17">
        <v>1519496</v>
      </c>
      <c r="D17">
        <v>1526887</v>
      </c>
      <c r="E17" s="25">
        <f t="shared" si="0"/>
        <v>7391</v>
      </c>
      <c r="F17" s="10">
        <f t="shared" si="1"/>
        <v>0.4864112837414511</v>
      </c>
      <c r="G17" s="10">
        <v>1.4</v>
      </c>
      <c r="H17" s="10">
        <v>0.3</v>
      </c>
      <c r="I17" s="1">
        <f t="shared" si="2"/>
        <v>1.9269314595156697</v>
      </c>
      <c r="J17">
        <v>1503496</v>
      </c>
      <c r="K17" s="1">
        <f t="shared" si="3"/>
        <v>98.46805952241391</v>
      </c>
    </row>
    <row r="18" spans="2:11" ht="12.75">
      <c r="B18" t="s">
        <v>13</v>
      </c>
      <c r="C18">
        <v>1526064</v>
      </c>
      <c r="D18">
        <v>1484278</v>
      </c>
      <c r="E18" s="60">
        <f t="shared" si="0"/>
        <v>-41786</v>
      </c>
      <c r="F18" s="61">
        <f t="shared" si="1"/>
        <v>-2.738155149456379</v>
      </c>
      <c r="G18" s="10"/>
      <c r="H18" s="61"/>
      <c r="I18" s="1">
        <f t="shared" si="2"/>
        <v>1.8731588996874027</v>
      </c>
      <c r="J18">
        <v>1459125</v>
      </c>
      <c r="K18" s="1">
        <f t="shared" si="3"/>
        <v>98.30537136574146</v>
      </c>
    </row>
    <row r="19" spans="6:11" ht="12.75">
      <c r="F19" s="12"/>
      <c r="K19" s="6"/>
    </row>
    <row r="20" spans="2:11" ht="12.75">
      <c r="B20" s="8" t="s">
        <v>14</v>
      </c>
      <c r="C20" s="6">
        <f>SUM(C7:C18)</f>
        <v>18102968</v>
      </c>
      <c r="D20" s="6">
        <f>SUM(D7:D18)</f>
        <v>18315214</v>
      </c>
      <c r="E20" s="6">
        <f>SUM(E7:E18)</f>
        <v>212246</v>
      </c>
      <c r="F20" s="67">
        <f>SUM(F7:F18)/12</f>
        <v>1.2814179041831484</v>
      </c>
      <c r="G20" s="19">
        <f>(SUM(G7:G18))/11</f>
        <v>1.539090909090909</v>
      </c>
      <c r="H20" s="19">
        <f>(SUM(H7:H18))/11</f>
        <v>1.6990909090909092</v>
      </c>
      <c r="I20" s="19">
        <f>D20/792393</f>
        <v>23.11380085386923</v>
      </c>
      <c r="J20" s="6">
        <f>SUM(J7:J18)</f>
        <v>18025364</v>
      </c>
      <c r="K20" s="19">
        <f>(J20*100)/D20</f>
        <v>98.41743590874778</v>
      </c>
    </row>
    <row r="21" spans="2:9" ht="12.75">
      <c r="B21" s="23" t="s">
        <v>46</v>
      </c>
      <c r="C21" s="22">
        <f>SUM(C7:C18)/12</f>
        <v>1508580.6666666667</v>
      </c>
      <c r="D21" s="22">
        <f>SUM(D7:D18)/12</f>
        <v>1526267.8333333333</v>
      </c>
      <c r="F21" s="2"/>
      <c r="G21" s="16"/>
      <c r="I21" s="57" t="s">
        <v>81</v>
      </c>
    </row>
    <row r="22" spans="6:9" ht="12.75">
      <c r="F22" s="2"/>
      <c r="G22" s="2"/>
      <c r="I22" s="1"/>
    </row>
    <row r="23" spans="6:9" ht="12.75">
      <c r="F23" s="2"/>
      <c r="G23" s="2"/>
      <c r="I23" s="1"/>
    </row>
    <row r="24" ht="12.75">
      <c r="J24" s="5" t="s">
        <v>73</v>
      </c>
    </row>
    <row r="25" spans="2:14" ht="12.75">
      <c r="B25" s="4" t="s">
        <v>47</v>
      </c>
      <c r="C25" s="6" t="s">
        <v>83</v>
      </c>
      <c r="D25" s="6" t="s">
        <v>85</v>
      </c>
      <c r="E25" s="6" t="s">
        <v>18</v>
      </c>
      <c r="F25" s="26" t="s">
        <v>49</v>
      </c>
      <c r="G25" s="5" t="s">
        <v>16</v>
      </c>
      <c r="H25" s="6" t="s">
        <v>19</v>
      </c>
      <c r="I25" s="28" t="s">
        <v>72</v>
      </c>
      <c r="J25" s="28">
        <v>2.017</v>
      </c>
      <c r="K25" s="28">
        <v>2.018</v>
      </c>
      <c r="L25" s="28" t="s">
        <v>67</v>
      </c>
      <c r="M25" s="28" t="s">
        <v>68</v>
      </c>
      <c r="N25" s="28" t="s">
        <v>69</v>
      </c>
    </row>
    <row r="26" spans="2:11" ht="12.75">
      <c r="B26" s="4"/>
      <c r="C26" s="5"/>
      <c r="D26" s="5"/>
      <c r="E26" s="5"/>
      <c r="F26" s="5"/>
      <c r="G26" s="5"/>
      <c r="J26" s="5"/>
      <c r="K26" s="5"/>
    </row>
    <row r="27" spans="2:14" ht="12.75">
      <c r="B27" t="s">
        <v>2</v>
      </c>
      <c r="C27" s="3">
        <v>19524367.3</v>
      </c>
      <c r="D27" s="3">
        <v>20640064.66</v>
      </c>
      <c r="E27" s="56">
        <f aca="true" t="shared" si="4" ref="E27:E38">D27-C27</f>
        <v>1115697.3599999994</v>
      </c>
      <c r="F27" s="65">
        <f aca="true" t="shared" si="5" ref="F27:F38">(E27*100)/C27</f>
        <v>5.714384199276969</v>
      </c>
      <c r="G27" s="10">
        <v>7.6</v>
      </c>
      <c r="H27" s="10">
        <v>6</v>
      </c>
      <c r="I27" s="10">
        <f aca="true" t="shared" si="6" ref="I27:I38">D27/792393</f>
        <v>26.047762486543924</v>
      </c>
      <c r="J27" s="1">
        <f aca="true" t="shared" si="7" ref="J27:K38">C27/C7</f>
        <v>12.195777969057637</v>
      </c>
      <c r="K27" s="1">
        <f t="shared" si="7"/>
        <v>12.520064286446527</v>
      </c>
      <c r="L27" s="10">
        <f aca="true" t="shared" si="8" ref="L27:L38">((K27-J27)*100)/J27</f>
        <v>2.659004765515149</v>
      </c>
      <c r="M27" s="10">
        <v>1.35</v>
      </c>
      <c r="N27" s="10">
        <v>1.15</v>
      </c>
    </row>
    <row r="28" spans="2:14" ht="12.75">
      <c r="B28" t="s">
        <v>3</v>
      </c>
      <c r="C28" s="3">
        <v>17147608.51</v>
      </c>
      <c r="D28" s="3">
        <v>17904718.74</v>
      </c>
      <c r="E28" s="56">
        <f t="shared" si="4"/>
        <v>757110.2299999967</v>
      </c>
      <c r="F28" s="65">
        <f t="shared" si="5"/>
        <v>4.415252596643266</v>
      </c>
      <c r="G28" s="10">
        <v>5.9</v>
      </c>
      <c r="H28" s="10">
        <v>3.6</v>
      </c>
      <c r="I28" s="10">
        <f t="shared" si="6"/>
        <v>22.595755818135697</v>
      </c>
      <c r="J28" s="1">
        <f t="shared" si="7"/>
        <v>12.404508861237485</v>
      </c>
      <c r="K28" s="1">
        <f t="shared" si="7"/>
        <v>12.590549829966893</v>
      </c>
      <c r="L28" s="10">
        <f t="shared" si="8"/>
        <v>1.499785044378197</v>
      </c>
      <c r="M28" s="10">
        <v>20.63</v>
      </c>
      <c r="N28" s="10">
        <v>4.79</v>
      </c>
    </row>
    <row r="29" spans="2:14" ht="12.75">
      <c r="B29" t="s">
        <v>4</v>
      </c>
      <c r="C29" s="3">
        <v>21096246.09</v>
      </c>
      <c r="D29" s="3">
        <v>19930719.13</v>
      </c>
      <c r="E29" s="69">
        <f t="shared" si="4"/>
        <v>-1165526.960000001</v>
      </c>
      <c r="F29" s="68">
        <f t="shared" si="5"/>
        <v>-5.524807375813092</v>
      </c>
      <c r="G29" s="61">
        <v>-3.5</v>
      </c>
      <c r="H29" s="61">
        <v>-2.8</v>
      </c>
      <c r="I29" s="10">
        <f t="shared" si="6"/>
        <v>25.152568397247325</v>
      </c>
      <c r="J29" s="1">
        <f t="shared" si="7"/>
        <v>12.471112467479188</v>
      </c>
      <c r="K29" s="1">
        <f t="shared" si="7"/>
        <v>12.865093818845617</v>
      </c>
      <c r="L29" s="10">
        <f t="shared" si="8"/>
        <v>3.1591516185409376</v>
      </c>
      <c r="M29" s="10">
        <v>3.33</v>
      </c>
      <c r="N29" s="10">
        <v>2.47</v>
      </c>
    </row>
    <row r="30" spans="2:14" ht="12.75">
      <c r="B30" t="s">
        <v>5</v>
      </c>
      <c r="C30" s="3">
        <v>18831625.93</v>
      </c>
      <c r="D30" s="3">
        <v>20628037.92</v>
      </c>
      <c r="E30" s="56">
        <f t="shared" si="4"/>
        <v>1796411.990000002</v>
      </c>
      <c r="F30" s="65">
        <f t="shared" si="5"/>
        <v>9.539335566018234</v>
      </c>
      <c r="G30" s="10">
        <v>11.3</v>
      </c>
      <c r="H30" s="10">
        <v>9.7</v>
      </c>
      <c r="I30" s="10">
        <f t="shared" si="6"/>
        <v>26.032584740147882</v>
      </c>
      <c r="J30" s="1">
        <f t="shared" si="7"/>
        <v>12.521444150403935</v>
      </c>
      <c r="K30" s="1">
        <f t="shared" si="7"/>
        <v>12.678697467215413</v>
      </c>
      <c r="L30" s="10">
        <f t="shared" si="8"/>
        <v>1.2558720457688137</v>
      </c>
      <c r="M30" s="10">
        <v>2</v>
      </c>
      <c r="N30" s="10">
        <v>1.6</v>
      </c>
    </row>
    <row r="31" spans="2:14" ht="12.75">
      <c r="B31" t="s">
        <v>6</v>
      </c>
      <c r="C31" s="3">
        <v>20882205.57</v>
      </c>
      <c r="D31" s="3">
        <v>21209726.18</v>
      </c>
      <c r="E31" s="56">
        <f t="shared" si="4"/>
        <v>327520.6099999994</v>
      </c>
      <c r="F31" s="65">
        <f t="shared" si="5"/>
        <v>1.5684196235982146</v>
      </c>
      <c r="G31" s="10">
        <v>2.9</v>
      </c>
      <c r="H31" s="10">
        <v>2</v>
      </c>
      <c r="I31" s="10">
        <f t="shared" si="6"/>
        <v>26.76667534922696</v>
      </c>
      <c r="J31" s="1">
        <f t="shared" si="7"/>
        <v>12.583068142650891</v>
      </c>
      <c r="K31" s="1">
        <f t="shared" si="7"/>
        <v>12.640728213086929</v>
      </c>
      <c r="L31" s="10">
        <f t="shared" si="8"/>
        <v>0.4582353825184832</v>
      </c>
      <c r="M31" s="10">
        <v>0.8</v>
      </c>
      <c r="N31" s="13">
        <v>1</v>
      </c>
    </row>
    <row r="32" spans="2:14" ht="12.75">
      <c r="B32" t="s">
        <v>7</v>
      </c>
      <c r="C32" s="3">
        <v>18930388.83</v>
      </c>
      <c r="D32" s="3">
        <v>19399241.58</v>
      </c>
      <c r="E32" s="56">
        <f t="shared" si="4"/>
        <v>468852.75</v>
      </c>
      <c r="F32" s="65">
        <f t="shared" si="5"/>
        <v>2.4767201255633164</v>
      </c>
      <c r="G32" s="13">
        <v>4</v>
      </c>
      <c r="H32" s="13">
        <v>1.4</v>
      </c>
      <c r="I32" s="10">
        <f t="shared" si="6"/>
        <v>24.481843706342683</v>
      </c>
      <c r="J32" s="1">
        <f t="shared" si="7"/>
        <v>12.79819681640407</v>
      </c>
      <c r="K32" s="1">
        <f t="shared" si="7"/>
        <v>12.817944753819763</v>
      </c>
      <c r="L32" s="10">
        <f t="shared" si="8"/>
        <v>0.15430249822678513</v>
      </c>
      <c r="M32" s="13">
        <v>0.5</v>
      </c>
      <c r="N32" s="13">
        <v>0.5</v>
      </c>
    </row>
    <row r="33" spans="2:14" ht="12.75">
      <c r="B33" t="s">
        <v>8</v>
      </c>
      <c r="C33" s="3">
        <v>18097587.89</v>
      </c>
      <c r="D33" s="3">
        <v>19087460.27</v>
      </c>
      <c r="E33" s="56">
        <f t="shared" si="4"/>
        <v>989872.379999999</v>
      </c>
      <c r="F33" s="10">
        <f t="shared" si="5"/>
        <v>5.469637092062212</v>
      </c>
      <c r="G33" s="10">
        <v>6.6</v>
      </c>
      <c r="H33" s="10">
        <v>5.2</v>
      </c>
      <c r="I33" s="10">
        <f t="shared" si="6"/>
        <v>24.08837567974477</v>
      </c>
      <c r="J33" s="1">
        <f t="shared" si="7"/>
        <v>12.918940255857665</v>
      </c>
      <c r="K33" s="1">
        <f t="shared" si="7"/>
        <v>13.012293631581064</v>
      </c>
      <c r="L33" s="10">
        <f t="shared" si="8"/>
        <v>0.7226086186215741</v>
      </c>
      <c r="M33" s="10">
        <v>0.9</v>
      </c>
      <c r="N33" s="13">
        <v>0.6</v>
      </c>
    </row>
    <row r="34" spans="2:14" ht="12.75">
      <c r="B34" t="s">
        <v>9</v>
      </c>
      <c r="C34" s="3">
        <v>17989722.78</v>
      </c>
      <c r="D34" s="3">
        <v>18373294.92</v>
      </c>
      <c r="E34" s="56">
        <f t="shared" si="4"/>
        <v>383572.1400000006</v>
      </c>
      <c r="F34" s="10">
        <f t="shared" si="5"/>
        <v>2.132173712128768</v>
      </c>
      <c r="G34" s="13">
        <v>3.3</v>
      </c>
      <c r="H34" s="13">
        <v>3</v>
      </c>
      <c r="I34" s="10">
        <f t="shared" si="6"/>
        <v>23.187098977401366</v>
      </c>
      <c r="J34" s="1">
        <f t="shared" si="7"/>
        <v>12.86037505120281</v>
      </c>
      <c r="K34" s="1">
        <f t="shared" si="7"/>
        <v>13.005441854440205</v>
      </c>
      <c r="L34" s="10">
        <f t="shared" si="8"/>
        <v>1.128013783889039</v>
      </c>
      <c r="M34" s="10">
        <v>0.9</v>
      </c>
      <c r="N34" s="13">
        <v>0.8</v>
      </c>
    </row>
    <row r="35" spans="2:14" ht="12.75">
      <c r="B35" t="s">
        <v>10</v>
      </c>
      <c r="C35" s="3">
        <v>18198617.5</v>
      </c>
      <c r="D35" s="3">
        <v>17984487.48</v>
      </c>
      <c r="E35" s="69">
        <f t="shared" si="4"/>
        <v>-214130.01999999955</v>
      </c>
      <c r="F35" s="61">
        <f t="shared" si="5"/>
        <v>-1.17662794989784</v>
      </c>
      <c r="G35" s="13">
        <v>0.6</v>
      </c>
      <c r="H35" s="61">
        <v>-0.6</v>
      </c>
      <c r="I35" s="10">
        <f t="shared" si="6"/>
        <v>22.696423971438417</v>
      </c>
      <c r="J35" s="1">
        <f t="shared" si="7"/>
        <v>12.790544890491967</v>
      </c>
      <c r="K35" s="1">
        <f t="shared" si="7"/>
        <v>12.953558516316114</v>
      </c>
      <c r="L35" s="10">
        <f t="shared" si="8"/>
        <v>1.2744853891668522</v>
      </c>
      <c r="M35" s="13">
        <v>1.4</v>
      </c>
      <c r="N35" s="13">
        <v>1.6</v>
      </c>
    </row>
    <row r="36" spans="2:14" ht="12.75">
      <c r="B36" t="s">
        <v>11</v>
      </c>
      <c r="C36" s="3">
        <v>19393672.55</v>
      </c>
      <c r="D36" s="3">
        <v>20551479</v>
      </c>
      <c r="E36" s="56">
        <f t="shared" si="4"/>
        <v>1157806.4499999993</v>
      </c>
      <c r="F36" s="10">
        <f t="shared" si="5"/>
        <v>5.970021650179915</v>
      </c>
      <c r="G36" s="13">
        <v>6.8</v>
      </c>
      <c r="H36" s="10">
        <v>6.6</v>
      </c>
      <c r="I36" s="10">
        <f t="shared" si="6"/>
        <v>25.93596737982289</v>
      </c>
      <c r="J36" s="1">
        <f t="shared" si="7"/>
        <v>12.781269824846065</v>
      </c>
      <c r="K36" s="1">
        <f t="shared" si="7"/>
        <v>12.861643706164822</v>
      </c>
      <c r="L36" s="10">
        <f t="shared" si="8"/>
        <v>0.6288411278393808</v>
      </c>
      <c r="M36" s="13">
        <v>0.7</v>
      </c>
      <c r="N36" s="13">
        <v>1.1</v>
      </c>
    </row>
    <row r="37" spans="2:14" ht="12.75">
      <c r="B37" t="s">
        <v>12</v>
      </c>
      <c r="C37" s="3">
        <v>19319177.91</v>
      </c>
      <c r="D37" s="3">
        <v>19563708.7</v>
      </c>
      <c r="E37" s="56">
        <f t="shared" si="4"/>
        <v>244530.7899999991</v>
      </c>
      <c r="F37" s="10">
        <f t="shared" si="5"/>
        <v>1.2657411777000356</v>
      </c>
      <c r="G37" s="10">
        <v>2.6</v>
      </c>
      <c r="H37" s="10">
        <v>1.5</v>
      </c>
      <c r="I37" s="10">
        <f t="shared" si="6"/>
        <v>24.68940121883964</v>
      </c>
      <c r="J37" s="1">
        <f t="shared" si="7"/>
        <v>12.714201228565262</v>
      </c>
      <c r="K37" s="1">
        <f t="shared" si="7"/>
        <v>12.812807169096338</v>
      </c>
      <c r="L37" s="10">
        <f t="shared" si="8"/>
        <v>0.7755574947920139</v>
      </c>
      <c r="M37" s="13">
        <v>1.2</v>
      </c>
      <c r="N37" s="58">
        <v>1.2</v>
      </c>
    </row>
    <row r="38" spans="2:14" ht="12.75">
      <c r="B38" t="s">
        <v>13</v>
      </c>
      <c r="C38" s="3">
        <v>19188415.6</v>
      </c>
      <c r="D38" s="3">
        <v>19205109.66</v>
      </c>
      <c r="E38" s="56">
        <f t="shared" si="4"/>
        <v>16694.05999999866</v>
      </c>
      <c r="F38" s="10">
        <f t="shared" si="5"/>
        <v>0.08700072141442808</v>
      </c>
      <c r="G38" s="10"/>
      <c r="H38" s="10"/>
      <c r="I38" s="10">
        <f t="shared" si="6"/>
        <v>24.236849214972874</v>
      </c>
      <c r="J38" s="1">
        <f t="shared" si="7"/>
        <v>12.573794808081445</v>
      </c>
      <c r="K38" s="1">
        <f t="shared" si="7"/>
        <v>12.93902467058058</v>
      </c>
      <c r="L38" s="10">
        <f t="shared" si="8"/>
        <v>2.9046908119129924</v>
      </c>
      <c r="M38" s="13"/>
      <c r="N38" s="10"/>
    </row>
    <row r="39" spans="6:12" ht="12.75">
      <c r="F39" s="10"/>
      <c r="I39" s="19"/>
      <c r="J39" s="1"/>
      <c r="K39" s="1"/>
      <c r="L39" s="13"/>
    </row>
    <row r="40" spans="2:14" s="6" customFormat="1" ht="12.75">
      <c r="B40" s="8" t="s">
        <v>14</v>
      </c>
      <c r="C40" s="20">
        <f>SUM(C27:C38)</f>
        <v>228599636.46</v>
      </c>
      <c r="D40" s="20">
        <f>SUM(D27:D38)</f>
        <v>234478048.23999995</v>
      </c>
      <c r="E40" s="20">
        <f>SUM(E27:E38)</f>
        <v>5878411.779999994</v>
      </c>
      <c r="F40" s="67">
        <f>SUM(F27:F38)/12</f>
        <v>2.6614375949062024</v>
      </c>
      <c r="G40" s="19">
        <f>SUM(G27:G38)/11</f>
        <v>4.372727272727272</v>
      </c>
      <c r="H40" s="19">
        <f>SUM(H27:H38)/11</f>
        <v>3.236363636363636</v>
      </c>
      <c r="I40" s="19">
        <f>D40/792393</f>
        <v>295.91130693986435</v>
      </c>
      <c r="J40" s="19">
        <v>12.46</v>
      </c>
      <c r="K40" s="19">
        <f>SUM(K27:K38)/12</f>
        <v>12.808153993130022</v>
      </c>
      <c r="L40" s="19">
        <f>SUM(L27:L38)/12</f>
        <v>1.3850457150975182</v>
      </c>
      <c r="M40" s="19">
        <f>SUM(M27:M38)/11</f>
        <v>3.0645454545454545</v>
      </c>
      <c r="N40" s="19">
        <f>SUM(N27:N38)/11</f>
        <v>1.528181818181818</v>
      </c>
    </row>
    <row r="41" spans="2:9" ht="12.75">
      <c r="B41" s="21" t="s">
        <v>46</v>
      </c>
      <c r="C41" s="15">
        <f>SUM(C27:C38)/12</f>
        <v>19049969.705000002</v>
      </c>
      <c r="D41" s="15">
        <f>SUM(D27:D38)/12</f>
        <v>19539837.353333328</v>
      </c>
      <c r="I41" s="57" t="s">
        <v>81</v>
      </c>
    </row>
    <row r="42" ht="12.75">
      <c r="J42" s="9"/>
    </row>
  </sheetData>
  <sheetProtection/>
  <printOptions/>
  <pageMargins left="0.46" right="0.49" top="0.37" bottom="0.33" header="0" footer="0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K44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5.28125" style="0" customWidth="1"/>
    <col min="3" max="3" width="12.28125" style="0" customWidth="1"/>
    <col min="4" max="4" width="12.00390625" style="0" customWidth="1"/>
    <col min="5" max="5" width="10.140625" style="0" customWidth="1"/>
    <col min="6" max="6" width="6.421875" style="0" customWidth="1"/>
    <col min="7" max="7" width="11.8515625" style="0" customWidth="1"/>
    <col min="8" max="8" width="12.28125" style="0" customWidth="1"/>
    <col min="9" max="9" width="8.421875" style="0" customWidth="1"/>
    <col min="10" max="10" width="5.00390625" style="0" customWidth="1"/>
    <col min="11" max="11" width="24.421875" style="0" customWidth="1"/>
  </cols>
  <sheetData>
    <row r="3" ht="18.75">
      <c r="B3" s="7" t="s">
        <v>15</v>
      </c>
    </row>
    <row r="5" ht="15.75">
      <c r="B5" s="33" t="s">
        <v>50</v>
      </c>
    </row>
    <row r="6" ht="12.75">
      <c r="B6" s="6"/>
    </row>
    <row r="7" ht="12.75">
      <c r="B7" s="6"/>
    </row>
    <row r="8" ht="12.75">
      <c r="B8" s="6"/>
    </row>
    <row r="9" spans="2:11" ht="15.75">
      <c r="B9" s="34" t="s">
        <v>54</v>
      </c>
      <c r="C9" s="35"/>
      <c r="D9" s="35"/>
      <c r="E9" s="35"/>
      <c r="F9" s="35"/>
      <c r="G9" s="35"/>
      <c r="H9" s="35"/>
      <c r="I9" s="35"/>
      <c r="J9" s="35"/>
      <c r="K9" s="35"/>
    </row>
    <row r="10" spans="2:11" ht="15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5.75">
      <c r="B11" s="35"/>
      <c r="C11" s="51" t="s">
        <v>79</v>
      </c>
      <c r="D11" s="35"/>
      <c r="E11" s="35"/>
      <c r="F11" s="35"/>
      <c r="G11" s="51" t="s">
        <v>79</v>
      </c>
      <c r="H11" s="35"/>
      <c r="I11" s="35"/>
      <c r="J11" s="35"/>
      <c r="K11" s="35"/>
    </row>
    <row r="12" spans="2:11" ht="15"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2:11" ht="13.5" customHeight="1">
      <c r="B13" s="36"/>
      <c r="C13" s="36" t="s">
        <v>52</v>
      </c>
      <c r="D13" s="35"/>
      <c r="E13" s="37"/>
      <c r="F13" s="35"/>
      <c r="G13" s="36" t="s">
        <v>53</v>
      </c>
      <c r="H13" s="35"/>
      <c r="I13" s="37"/>
      <c r="J13" s="35"/>
      <c r="K13" s="36" t="s">
        <v>60</v>
      </c>
    </row>
    <row r="14" spans="2:11" ht="15.75">
      <c r="B14" s="35"/>
      <c r="C14" s="37">
        <v>2.017</v>
      </c>
      <c r="D14" s="37">
        <v>2.018</v>
      </c>
      <c r="E14" s="37" t="s">
        <v>51</v>
      </c>
      <c r="F14" s="44"/>
      <c r="G14" s="37">
        <v>2.017</v>
      </c>
      <c r="H14" s="37">
        <v>2.018</v>
      </c>
      <c r="I14" s="37" t="s">
        <v>51</v>
      </c>
      <c r="J14" s="35"/>
      <c r="K14" s="18" t="s">
        <v>61</v>
      </c>
    </row>
    <row r="15" spans="2:11" ht="15.75">
      <c r="B15" s="35"/>
      <c r="C15" s="38"/>
      <c r="D15" s="38"/>
      <c r="E15" s="38"/>
      <c r="F15" s="35"/>
      <c r="G15" s="38"/>
      <c r="H15" s="38"/>
      <c r="I15" s="39"/>
      <c r="J15" s="35"/>
      <c r="K15" s="35"/>
    </row>
    <row r="16" spans="2:11" ht="15">
      <c r="B16" s="35" t="s">
        <v>2</v>
      </c>
      <c r="C16" s="39">
        <v>396.06</v>
      </c>
      <c r="D16" s="39">
        <v>205.16</v>
      </c>
      <c r="E16" s="62">
        <f aca="true" t="shared" si="0" ref="E16:E28">((D16-C16)*100)/C16</f>
        <v>-48.199767711962835</v>
      </c>
      <c r="F16" s="35"/>
      <c r="G16" s="35">
        <v>39560.73</v>
      </c>
      <c r="H16" s="35">
        <v>43425.09</v>
      </c>
      <c r="I16" s="39">
        <f aca="true" t="shared" si="1" ref="I16:I27">((H16-G16)*100)/G16</f>
        <v>9.768171618673348</v>
      </c>
      <c r="J16" s="35"/>
      <c r="K16" s="45">
        <f aca="true" t="shared" si="2" ref="K16:K27">(((D16+H16)-(C16+G16))*100)/(C16+G16)</f>
        <v>9.19358136627091</v>
      </c>
    </row>
    <row r="17" spans="2:11" ht="15">
      <c r="B17" s="35" t="s">
        <v>3</v>
      </c>
      <c r="C17" s="39">
        <v>127.85</v>
      </c>
      <c r="D17" s="39">
        <v>202.88</v>
      </c>
      <c r="E17" s="39">
        <f t="shared" si="0"/>
        <v>58.68596010950333</v>
      </c>
      <c r="F17" s="35"/>
      <c r="G17" s="39">
        <v>34614.59</v>
      </c>
      <c r="H17" s="39">
        <v>38511.67</v>
      </c>
      <c r="I17" s="39">
        <f t="shared" si="1"/>
        <v>11.258489555993592</v>
      </c>
      <c r="J17" s="35"/>
      <c r="K17" s="45">
        <f t="shared" si="2"/>
        <v>11.4330196727691</v>
      </c>
    </row>
    <row r="18" spans="2:11" ht="15">
      <c r="B18" s="35" t="s">
        <v>4</v>
      </c>
      <c r="C18" s="39">
        <v>919.57</v>
      </c>
      <c r="D18" s="39">
        <v>39.36</v>
      </c>
      <c r="E18" s="62">
        <f t="shared" si="0"/>
        <v>-95.71973857346367</v>
      </c>
      <c r="F18" s="35"/>
      <c r="G18" s="35">
        <v>42605.97</v>
      </c>
      <c r="H18" s="35">
        <v>39242.53</v>
      </c>
      <c r="I18" s="62">
        <f t="shared" si="1"/>
        <v>-7.894292748175906</v>
      </c>
      <c r="J18" s="35"/>
      <c r="K18" s="63">
        <f t="shared" si="2"/>
        <v>-9.749792880226186</v>
      </c>
    </row>
    <row r="19" spans="2:11" ht="15">
      <c r="B19" s="35" t="s">
        <v>5</v>
      </c>
      <c r="C19" s="39">
        <v>216.6</v>
      </c>
      <c r="D19" s="39">
        <v>52.48</v>
      </c>
      <c r="E19" s="62">
        <f t="shared" si="0"/>
        <v>-75.77100646352724</v>
      </c>
      <c r="F19" s="35"/>
      <c r="G19" s="35">
        <v>32627.48</v>
      </c>
      <c r="H19" s="35">
        <v>40962.33</v>
      </c>
      <c r="I19" s="39">
        <f t="shared" si="1"/>
        <v>25.545491101366096</v>
      </c>
      <c r="J19" s="35"/>
      <c r="K19" s="45">
        <f t="shared" si="2"/>
        <v>24.87732949134213</v>
      </c>
    </row>
    <row r="20" spans="2:11" ht="15">
      <c r="B20" s="35" t="s">
        <v>6</v>
      </c>
      <c r="C20" s="39">
        <v>101.99</v>
      </c>
      <c r="D20" s="39">
        <v>0</v>
      </c>
      <c r="E20" s="62">
        <v>-100</v>
      </c>
      <c r="F20" s="35"/>
      <c r="G20" s="39">
        <v>38210.5</v>
      </c>
      <c r="H20" s="39">
        <v>45583.98</v>
      </c>
      <c r="I20" s="39">
        <f t="shared" si="1"/>
        <v>19.296999515839897</v>
      </c>
      <c r="J20" s="35"/>
      <c r="K20" s="45">
        <f t="shared" si="2"/>
        <v>18.97942420343863</v>
      </c>
    </row>
    <row r="21" spans="2:11" ht="15">
      <c r="B21" s="35" t="s">
        <v>7</v>
      </c>
      <c r="C21" s="39">
        <v>58.28</v>
      </c>
      <c r="D21" s="39">
        <v>0</v>
      </c>
      <c r="E21" s="62">
        <v>-100</v>
      </c>
      <c r="F21" s="35"/>
      <c r="G21" s="35">
        <v>36532.28</v>
      </c>
      <c r="H21" s="35">
        <v>41672.47</v>
      </c>
      <c r="I21" s="39">
        <f t="shared" si="1"/>
        <v>14.070268814319835</v>
      </c>
      <c r="J21" s="35"/>
      <c r="K21" s="45">
        <f t="shared" si="2"/>
        <v>13.888582191690983</v>
      </c>
    </row>
    <row r="22" spans="2:11" ht="15">
      <c r="B22" s="35" t="s">
        <v>8</v>
      </c>
      <c r="C22" s="39">
        <v>0</v>
      </c>
      <c r="D22" s="39">
        <v>65.6</v>
      </c>
      <c r="E22" s="62"/>
      <c r="F22" s="35"/>
      <c r="G22" s="39">
        <v>40129.87</v>
      </c>
      <c r="H22" s="39">
        <v>46006.85</v>
      </c>
      <c r="I22" s="39">
        <f t="shared" si="1"/>
        <v>14.644901665517468</v>
      </c>
      <c r="J22" s="35"/>
      <c r="K22" s="45">
        <f t="shared" si="2"/>
        <v>14.808370921709923</v>
      </c>
    </row>
    <row r="23" spans="2:11" ht="15">
      <c r="B23" s="35" t="s">
        <v>9</v>
      </c>
      <c r="C23" s="39">
        <v>437.84</v>
      </c>
      <c r="D23" s="39">
        <v>107.84</v>
      </c>
      <c r="E23" s="62">
        <f t="shared" si="0"/>
        <v>-75.36999817284854</v>
      </c>
      <c r="F23" s="35"/>
      <c r="G23" s="35">
        <v>40651.57</v>
      </c>
      <c r="H23" s="35">
        <v>39439.22</v>
      </c>
      <c r="I23" s="62">
        <f t="shared" si="1"/>
        <v>-2.982295640734167</v>
      </c>
      <c r="J23" s="35"/>
      <c r="K23" s="63">
        <f t="shared" si="2"/>
        <v>-3.7536435787225924</v>
      </c>
    </row>
    <row r="24" spans="2:11" ht="15">
      <c r="B24" s="35" t="s">
        <v>10</v>
      </c>
      <c r="C24" s="39">
        <v>14.57</v>
      </c>
      <c r="D24" s="39">
        <v>0</v>
      </c>
      <c r="E24" s="62">
        <f t="shared" si="0"/>
        <v>-100</v>
      </c>
      <c r="F24" s="35"/>
      <c r="G24" s="35">
        <v>37727.11</v>
      </c>
      <c r="H24" s="35">
        <v>37559.11</v>
      </c>
      <c r="I24" s="62">
        <f t="shared" si="1"/>
        <v>-0.44530312552432455</v>
      </c>
      <c r="J24" s="35"/>
      <c r="K24" s="63">
        <f t="shared" si="2"/>
        <v>-0.48373575315142225</v>
      </c>
    </row>
    <row r="25" spans="2:11" ht="15">
      <c r="B25" s="35" t="s">
        <v>11</v>
      </c>
      <c r="C25" s="39">
        <v>0</v>
      </c>
      <c r="D25" s="39">
        <v>159.56</v>
      </c>
      <c r="E25" s="62"/>
      <c r="F25" s="35"/>
      <c r="G25" s="35">
        <v>41584.43</v>
      </c>
      <c r="H25" s="35">
        <v>41811.27</v>
      </c>
      <c r="I25" s="39">
        <f t="shared" si="1"/>
        <v>0.5454926278898051</v>
      </c>
      <c r="J25" s="35"/>
      <c r="K25" s="59">
        <f t="shared" si="2"/>
        <v>0.9291939314786668</v>
      </c>
    </row>
    <row r="26" spans="2:11" ht="15">
      <c r="B26" s="35" t="s">
        <v>12</v>
      </c>
      <c r="C26" s="39">
        <v>166.14</v>
      </c>
      <c r="D26" s="39">
        <v>196.38</v>
      </c>
      <c r="E26" s="39">
        <f t="shared" si="0"/>
        <v>18.201516793066094</v>
      </c>
      <c r="F26" s="35"/>
      <c r="G26" s="35">
        <v>41132.79</v>
      </c>
      <c r="H26" s="35">
        <v>36082.32</v>
      </c>
      <c r="I26" s="62">
        <f t="shared" si="1"/>
        <v>-12.27845230046394</v>
      </c>
      <c r="J26" s="35"/>
      <c r="K26" s="63">
        <f t="shared" si="2"/>
        <v>-12.155835514382584</v>
      </c>
    </row>
    <row r="27" spans="2:11" ht="15">
      <c r="B27" s="35" t="s">
        <v>13</v>
      </c>
      <c r="C27" s="39">
        <v>0</v>
      </c>
      <c r="D27" s="39">
        <v>0</v>
      </c>
      <c r="E27" s="62"/>
      <c r="F27" s="35"/>
      <c r="G27" s="39">
        <v>40236.24</v>
      </c>
      <c r="H27" s="39">
        <v>43434.14</v>
      </c>
      <c r="I27" s="39">
        <f t="shared" si="1"/>
        <v>7.947810232765291</v>
      </c>
      <c r="J27" s="35"/>
      <c r="K27" s="45">
        <f t="shared" si="2"/>
        <v>7.947810232765291</v>
      </c>
    </row>
    <row r="28" spans="2:11" ht="15.75">
      <c r="B28" s="35"/>
      <c r="C28" s="42">
        <f>SUM(C16:C27)</f>
        <v>2438.9</v>
      </c>
      <c r="D28" s="42">
        <f>SUM(D16:D27)</f>
        <v>1029.2600000000002</v>
      </c>
      <c r="E28" s="62">
        <f t="shared" si="0"/>
        <v>-57.798187707573085</v>
      </c>
      <c r="F28" s="35"/>
      <c r="G28" s="42">
        <f>SUM(G16:G27)</f>
        <v>465613.56</v>
      </c>
      <c r="H28" s="42">
        <f>SUM(H16:H27)</f>
        <v>493730.98000000004</v>
      </c>
      <c r="I28" s="42">
        <f>SUM(I16:I27)/12</f>
        <v>6.623106776455582</v>
      </c>
      <c r="J28" s="35"/>
      <c r="K28" s="46">
        <f>SUM(K16:K27)/12</f>
        <v>6.326192023748571</v>
      </c>
    </row>
    <row r="29" ht="12.75">
      <c r="E29" s="1"/>
    </row>
    <row r="30" spans="2:5" ht="12.75">
      <c r="B30" s="31"/>
      <c r="C30" s="30"/>
      <c r="E30" s="32"/>
    </row>
    <row r="31" spans="3:5" ht="12.75">
      <c r="C31" s="28"/>
      <c r="D31" s="28"/>
      <c r="E31" s="1"/>
    </row>
    <row r="32" spans="3:5" ht="12.75">
      <c r="C32" s="1"/>
      <c r="E32" s="1"/>
    </row>
    <row r="33" spans="4:5" ht="12.75">
      <c r="D33" s="1"/>
      <c r="E33" s="1"/>
    </row>
    <row r="34" spans="3:5" ht="12.75">
      <c r="C34" s="1"/>
      <c r="E34" s="1"/>
    </row>
    <row r="35" ht="12.75">
      <c r="E35" s="1"/>
    </row>
    <row r="36" spans="3:5" ht="12.75">
      <c r="C36" s="1"/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spans="3:5" ht="12.75">
      <c r="C44" s="6"/>
      <c r="D44" s="6"/>
      <c r="E44" s="19"/>
    </row>
  </sheetData>
  <sheetProtection/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O67"/>
  <sheetViews>
    <sheetView zoomScalePageLayoutView="0" workbookViewId="0" topLeftCell="B1">
      <selection activeCell="B1" sqref="B1"/>
    </sheetView>
  </sheetViews>
  <sheetFormatPr defaultColWidth="11.421875" defaultRowHeight="12.75"/>
  <cols>
    <col min="1" max="1" width="4.57421875" style="0" customWidth="1"/>
    <col min="2" max="2" width="21.140625" style="0" customWidth="1"/>
    <col min="3" max="3" width="7.421875" style="0" customWidth="1"/>
    <col min="4" max="4" width="9.7109375" style="0" customWidth="1"/>
    <col min="5" max="5" width="7.421875" style="0" customWidth="1"/>
    <col min="6" max="6" width="8.00390625" style="0" customWidth="1"/>
    <col min="7" max="7" width="7.7109375" style="0" customWidth="1"/>
    <col min="8" max="8" width="8.28125" style="0" customWidth="1"/>
    <col min="9" max="9" width="7.57421875" style="0" customWidth="1"/>
    <col min="10" max="10" width="8.8515625" style="0" customWidth="1"/>
    <col min="11" max="11" width="9.7109375" style="0" customWidth="1"/>
    <col min="12" max="12" width="9.57421875" style="0" customWidth="1"/>
    <col min="13" max="13" width="8.8515625" style="0" customWidth="1"/>
    <col min="14" max="14" width="8.00390625" style="0" customWidth="1"/>
    <col min="15" max="15" width="13.28125" style="0" customWidth="1"/>
  </cols>
  <sheetData>
    <row r="4" ht="18">
      <c r="B4" s="17" t="s">
        <v>86</v>
      </c>
    </row>
    <row r="6" spans="2:15" ht="15.75">
      <c r="B6" s="18" t="s">
        <v>44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20</v>
      </c>
      <c r="L6" s="5" t="s">
        <v>11</v>
      </c>
      <c r="M6" s="5" t="s">
        <v>21</v>
      </c>
      <c r="N6" s="5" t="s">
        <v>22</v>
      </c>
      <c r="O6" s="5" t="s">
        <v>45</v>
      </c>
    </row>
    <row r="7" ht="12.75">
      <c r="O7" s="12"/>
    </row>
    <row r="8" spans="2:15" ht="12.75">
      <c r="B8" s="6" t="s">
        <v>23</v>
      </c>
      <c r="C8" s="19">
        <v>7.6</v>
      </c>
      <c r="D8" s="19">
        <v>5.9</v>
      </c>
      <c r="E8" s="61">
        <v>-3.5</v>
      </c>
      <c r="F8" s="10">
        <v>11.3</v>
      </c>
      <c r="G8" s="10">
        <v>2.9</v>
      </c>
      <c r="H8" s="19">
        <v>4</v>
      </c>
      <c r="I8" s="19">
        <v>6.6</v>
      </c>
      <c r="J8" s="10">
        <v>3.3</v>
      </c>
      <c r="K8" s="13">
        <v>0.6</v>
      </c>
      <c r="L8" s="10">
        <v>6.8</v>
      </c>
      <c r="M8" s="10">
        <v>2.6</v>
      </c>
      <c r="N8" s="10"/>
      <c r="O8" s="19">
        <f>(SUM(C8:N8))/11</f>
        <v>4.372727272727272</v>
      </c>
    </row>
    <row r="9" spans="2:15" ht="12.75">
      <c r="B9" s="6" t="s">
        <v>24</v>
      </c>
      <c r="C9" s="10">
        <v>5</v>
      </c>
      <c r="D9" s="10">
        <v>2</v>
      </c>
      <c r="E9" s="61">
        <v>-2.9</v>
      </c>
      <c r="F9" s="10">
        <v>9.4</v>
      </c>
      <c r="G9" s="10">
        <v>0.9</v>
      </c>
      <c r="H9" s="61">
        <v>-0.1</v>
      </c>
      <c r="I9" s="10">
        <v>6.1</v>
      </c>
      <c r="J9" s="10">
        <v>2.1</v>
      </c>
      <c r="K9" s="61">
        <v>-0.5</v>
      </c>
      <c r="L9" s="10">
        <v>7.4</v>
      </c>
      <c r="M9" s="10">
        <v>2.1</v>
      </c>
      <c r="N9" s="61"/>
      <c r="O9" s="19">
        <f aca="true" t="shared" si="0" ref="O9:O26">(SUM(C9:N9))/11</f>
        <v>2.8636363636363638</v>
      </c>
    </row>
    <row r="10" spans="2:15" ht="12.75">
      <c r="B10" s="6" t="s">
        <v>25</v>
      </c>
      <c r="C10" s="10">
        <v>4.7</v>
      </c>
      <c r="D10" s="10">
        <v>3.2</v>
      </c>
      <c r="E10" s="61">
        <v>-2.7</v>
      </c>
      <c r="F10" s="10">
        <v>5.7</v>
      </c>
      <c r="G10" s="10">
        <v>1.6</v>
      </c>
      <c r="H10" s="61">
        <v>-1.8</v>
      </c>
      <c r="I10" s="10">
        <v>4.2</v>
      </c>
      <c r="J10" s="10">
        <v>0.6</v>
      </c>
      <c r="K10" s="61">
        <v>-1.9</v>
      </c>
      <c r="L10" s="10">
        <v>4.4</v>
      </c>
      <c r="M10" s="61">
        <v>-0.3</v>
      </c>
      <c r="N10" s="61"/>
      <c r="O10" s="19">
        <f t="shared" si="0"/>
        <v>1.6090909090909091</v>
      </c>
    </row>
    <row r="11" spans="2:15" ht="12.75">
      <c r="B11" s="6" t="s">
        <v>26</v>
      </c>
      <c r="C11" s="10">
        <v>6.5</v>
      </c>
      <c r="D11" s="10">
        <v>4</v>
      </c>
      <c r="E11" s="61">
        <v>-1</v>
      </c>
      <c r="F11" s="10">
        <v>9</v>
      </c>
      <c r="G11" s="10">
        <v>1.9</v>
      </c>
      <c r="H11" s="10">
        <v>0.2</v>
      </c>
      <c r="I11" s="10">
        <v>5</v>
      </c>
      <c r="J11" s="10">
        <v>3.4</v>
      </c>
      <c r="K11" s="61">
        <v>-0.7</v>
      </c>
      <c r="L11" s="10">
        <v>5.3</v>
      </c>
      <c r="M11" s="10">
        <v>1.5</v>
      </c>
      <c r="N11" s="19"/>
      <c r="O11" s="19">
        <f t="shared" si="0"/>
        <v>3.1909090909090905</v>
      </c>
    </row>
    <row r="12" spans="2:15" ht="12.75">
      <c r="B12" s="6" t="s">
        <v>27</v>
      </c>
      <c r="C12" s="10">
        <v>6.9</v>
      </c>
      <c r="D12" s="19">
        <v>7.5</v>
      </c>
      <c r="E12" s="61">
        <v>-1.8</v>
      </c>
      <c r="F12" s="19">
        <v>12.7</v>
      </c>
      <c r="G12" s="19">
        <v>3.9</v>
      </c>
      <c r="H12" s="19">
        <v>2.8</v>
      </c>
      <c r="I12" s="19">
        <v>6.6</v>
      </c>
      <c r="J12" s="10">
        <v>4</v>
      </c>
      <c r="K12" s="19">
        <v>1.3</v>
      </c>
      <c r="L12" s="19">
        <v>8.1</v>
      </c>
      <c r="M12" s="10">
        <v>1.7</v>
      </c>
      <c r="N12" s="10"/>
      <c r="O12" s="19">
        <f t="shared" si="0"/>
        <v>4.881818181818182</v>
      </c>
    </row>
    <row r="13" spans="2:15" ht="12.75">
      <c r="B13" s="6" t="s">
        <v>28</v>
      </c>
      <c r="C13" s="10">
        <v>4.7</v>
      </c>
      <c r="D13" s="10">
        <v>3.2</v>
      </c>
      <c r="E13" s="19">
        <v>0.8</v>
      </c>
      <c r="F13" s="10">
        <v>8.7</v>
      </c>
      <c r="G13" s="10">
        <v>1.6</v>
      </c>
      <c r="H13" s="10">
        <v>1.4</v>
      </c>
      <c r="I13" s="19">
        <v>7.2</v>
      </c>
      <c r="J13" s="10">
        <v>4.9</v>
      </c>
      <c r="K13" s="10">
        <v>0.7</v>
      </c>
      <c r="L13" s="19">
        <v>8.5</v>
      </c>
      <c r="M13" s="19">
        <v>3.6</v>
      </c>
      <c r="N13" s="10"/>
      <c r="O13" s="19">
        <f t="shared" si="0"/>
        <v>4.118181818181818</v>
      </c>
    </row>
    <row r="14" spans="2:15" ht="12.75">
      <c r="B14" s="6" t="s">
        <v>40</v>
      </c>
      <c r="C14" s="10">
        <v>5.2</v>
      </c>
      <c r="D14" s="10">
        <v>3.6</v>
      </c>
      <c r="E14" s="61">
        <v>-3.4</v>
      </c>
      <c r="F14" s="10">
        <v>10.3</v>
      </c>
      <c r="G14" s="10">
        <v>1.9</v>
      </c>
      <c r="H14" s="19">
        <v>2.8</v>
      </c>
      <c r="I14" s="10">
        <v>5.9</v>
      </c>
      <c r="J14" s="10">
        <v>3.4</v>
      </c>
      <c r="K14" s="13">
        <v>0.1</v>
      </c>
      <c r="L14" s="10">
        <v>7.1</v>
      </c>
      <c r="M14" s="19">
        <v>3.1</v>
      </c>
      <c r="N14" s="10"/>
      <c r="O14" s="19">
        <f t="shared" si="0"/>
        <v>3.636363636363637</v>
      </c>
    </row>
    <row r="15" spans="2:15" ht="12.75">
      <c r="B15" s="6" t="s">
        <v>41</v>
      </c>
      <c r="C15" s="10">
        <v>6</v>
      </c>
      <c r="D15" s="10">
        <v>1.4</v>
      </c>
      <c r="E15" s="61">
        <v>-3.6</v>
      </c>
      <c r="F15" s="10">
        <v>10.1</v>
      </c>
      <c r="G15" s="10">
        <v>1.9</v>
      </c>
      <c r="H15" s="13">
        <v>0.2</v>
      </c>
      <c r="I15" s="19">
        <v>6.7</v>
      </c>
      <c r="J15" s="10">
        <v>3.9</v>
      </c>
      <c r="K15" s="13">
        <v>0</v>
      </c>
      <c r="L15" s="10">
        <v>6.6</v>
      </c>
      <c r="M15" s="10">
        <v>1</v>
      </c>
      <c r="N15" s="10"/>
      <c r="O15" s="19">
        <f t="shared" si="0"/>
        <v>3.109090909090909</v>
      </c>
    </row>
    <row r="16" spans="2:15" ht="12.75">
      <c r="B16" s="6" t="s">
        <v>29</v>
      </c>
      <c r="C16" s="10">
        <v>6.5</v>
      </c>
      <c r="D16" s="10">
        <v>1.8</v>
      </c>
      <c r="E16" s="61">
        <v>-1.6</v>
      </c>
      <c r="F16" s="10">
        <v>8.3</v>
      </c>
      <c r="G16" s="10">
        <v>1.1</v>
      </c>
      <c r="H16" s="13">
        <v>1.3</v>
      </c>
      <c r="I16" s="10">
        <v>3.9</v>
      </c>
      <c r="J16" s="10">
        <v>2.4</v>
      </c>
      <c r="K16" s="61">
        <v>-1.1</v>
      </c>
      <c r="L16" s="10">
        <v>5.6</v>
      </c>
      <c r="M16" s="10">
        <v>0.2</v>
      </c>
      <c r="N16" s="10"/>
      <c r="O16" s="19">
        <f t="shared" si="0"/>
        <v>2.5818181818181816</v>
      </c>
    </row>
    <row r="17" spans="2:15" ht="12.75">
      <c r="B17" s="6" t="s">
        <v>31</v>
      </c>
      <c r="C17" s="10">
        <v>1.8</v>
      </c>
      <c r="D17" s="10">
        <v>3</v>
      </c>
      <c r="E17" s="61">
        <v>-5.1</v>
      </c>
      <c r="F17" s="10">
        <v>7.8</v>
      </c>
      <c r="G17" s="10">
        <v>0.6</v>
      </c>
      <c r="H17" s="10">
        <v>0.4</v>
      </c>
      <c r="I17" s="10">
        <v>4.7</v>
      </c>
      <c r="J17" s="10">
        <v>1.7</v>
      </c>
      <c r="K17" s="61">
        <v>-1.4</v>
      </c>
      <c r="L17" s="10">
        <v>5.3</v>
      </c>
      <c r="M17" s="10">
        <v>0.8</v>
      </c>
      <c r="N17" s="61"/>
      <c r="O17" s="19">
        <f t="shared" si="0"/>
        <v>1.7818181818181815</v>
      </c>
    </row>
    <row r="18" spans="2:15" ht="12.75">
      <c r="B18" s="6" t="s">
        <v>32</v>
      </c>
      <c r="C18" s="10">
        <v>4.3</v>
      </c>
      <c r="D18" s="10">
        <v>5.1</v>
      </c>
      <c r="E18" s="61">
        <v>-4.1</v>
      </c>
      <c r="F18" s="10">
        <v>8.4</v>
      </c>
      <c r="G18" s="10">
        <v>0.4</v>
      </c>
      <c r="H18" s="13">
        <v>0.5</v>
      </c>
      <c r="I18" s="10">
        <v>3.7</v>
      </c>
      <c r="J18" s="10">
        <v>2.1</v>
      </c>
      <c r="K18" s="61">
        <v>-1.6</v>
      </c>
      <c r="L18" s="10">
        <v>5</v>
      </c>
      <c r="M18" s="10">
        <v>0.5</v>
      </c>
      <c r="N18" s="10"/>
      <c r="O18" s="19">
        <f t="shared" si="0"/>
        <v>2.209090909090909</v>
      </c>
    </row>
    <row r="19" spans="2:15" ht="12.75">
      <c r="B19" s="6" t="s">
        <v>33</v>
      </c>
      <c r="C19" s="10">
        <v>4.3</v>
      </c>
      <c r="D19" s="10">
        <v>1.8</v>
      </c>
      <c r="E19" s="61">
        <v>-1.9</v>
      </c>
      <c r="F19" s="10">
        <v>10.6</v>
      </c>
      <c r="G19" s="10">
        <v>0.9</v>
      </c>
      <c r="H19" s="10">
        <v>0.9</v>
      </c>
      <c r="I19" s="10">
        <v>5.3</v>
      </c>
      <c r="J19" s="10">
        <v>3.4</v>
      </c>
      <c r="K19" s="61">
        <v>-0.5</v>
      </c>
      <c r="L19" s="10">
        <v>4.7</v>
      </c>
      <c r="M19" s="10">
        <v>1.1</v>
      </c>
      <c r="N19" s="61"/>
      <c r="O19" s="19">
        <f t="shared" si="0"/>
        <v>2.7818181818181817</v>
      </c>
    </row>
    <row r="20" spans="2:15" ht="12.75">
      <c r="B20" s="6" t="s">
        <v>34</v>
      </c>
      <c r="C20" s="10">
        <v>6.4</v>
      </c>
      <c r="D20" s="10">
        <v>3.6</v>
      </c>
      <c r="E20" s="61">
        <v>-3</v>
      </c>
      <c r="F20" s="19">
        <v>12.9</v>
      </c>
      <c r="G20" s="19">
        <v>3.6</v>
      </c>
      <c r="H20" s="10">
        <v>2.5</v>
      </c>
      <c r="I20" s="19">
        <v>6.6</v>
      </c>
      <c r="J20" s="10">
        <v>6.6</v>
      </c>
      <c r="K20" s="13">
        <v>1</v>
      </c>
      <c r="L20" s="19">
        <v>9</v>
      </c>
      <c r="M20" s="10">
        <v>2.8</v>
      </c>
      <c r="N20" s="19"/>
      <c r="O20" s="19">
        <f t="shared" si="0"/>
        <v>4.7272727272727275</v>
      </c>
    </row>
    <row r="21" spans="2:15" ht="12.75">
      <c r="B21" s="6" t="s">
        <v>36</v>
      </c>
      <c r="C21" s="19">
        <v>7</v>
      </c>
      <c r="D21" s="10">
        <v>3.6</v>
      </c>
      <c r="E21" s="61">
        <v>-5.9</v>
      </c>
      <c r="F21" s="10">
        <v>10</v>
      </c>
      <c r="G21" s="10">
        <v>0.3</v>
      </c>
      <c r="H21" s="61">
        <v>-1.8</v>
      </c>
      <c r="I21" s="10">
        <v>0</v>
      </c>
      <c r="J21" s="61">
        <v>-0.4</v>
      </c>
      <c r="K21" s="61">
        <v>-3</v>
      </c>
      <c r="L21" s="10">
        <v>3.2</v>
      </c>
      <c r="M21" s="61">
        <v>-1.4</v>
      </c>
      <c r="N21" s="10"/>
      <c r="O21" s="19">
        <f t="shared" si="0"/>
        <v>1.0545454545454545</v>
      </c>
    </row>
    <row r="22" spans="2:15" ht="12.75">
      <c r="B22" s="6" t="s">
        <v>37</v>
      </c>
      <c r="C22" s="10">
        <v>4.8</v>
      </c>
      <c r="D22" s="10">
        <v>1.8</v>
      </c>
      <c r="E22" s="61">
        <v>-1</v>
      </c>
      <c r="F22" s="10">
        <v>7.4</v>
      </c>
      <c r="G22" s="10">
        <v>0.9</v>
      </c>
      <c r="H22" s="61">
        <v>-0.2</v>
      </c>
      <c r="I22" s="10">
        <v>4.7</v>
      </c>
      <c r="J22" s="10">
        <v>2</v>
      </c>
      <c r="K22" s="61">
        <v>-1.8</v>
      </c>
      <c r="L22" s="10">
        <v>5.5</v>
      </c>
      <c r="M22" s="10">
        <v>1.5</v>
      </c>
      <c r="N22" s="61"/>
      <c r="O22" s="19">
        <f t="shared" si="0"/>
        <v>2.3272727272727276</v>
      </c>
    </row>
    <row r="23" spans="2:15" ht="12.75">
      <c r="B23" s="6" t="s">
        <v>38</v>
      </c>
      <c r="C23" s="10">
        <v>4.4</v>
      </c>
      <c r="D23" s="10">
        <v>1.7</v>
      </c>
      <c r="E23" s="61">
        <v>-2.2</v>
      </c>
      <c r="F23" s="10">
        <v>6.9</v>
      </c>
      <c r="G23" s="61">
        <v>-0.3</v>
      </c>
      <c r="H23" s="61">
        <v>-1.4</v>
      </c>
      <c r="I23" s="10">
        <v>3.9</v>
      </c>
      <c r="J23" s="61">
        <v>-3.6</v>
      </c>
      <c r="K23" s="61">
        <v>-3</v>
      </c>
      <c r="L23" s="10">
        <v>6.6</v>
      </c>
      <c r="M23" s="61">
        <v>-2.5</v>
      </c>
      <c r="N23" s="10"/>
      <c r="O23" s="19">
        <f t="shared" si="0"/>
        <v>0.9545454545454546</v>
      </c>
    </row>
    <row r="24" spans="2:15" ht="12.75">
      <c r="B24" s="6" t="s">
        <v>39</v>
      </c>
      <c r="C24" s="10">
        <v>6.1</v>
      </c>
      <c r="D24" s="10">
        <v>2.8</v>
      </c>
      <c r="E24" s="61">
        <v>-1.6</v>
      </c>
      <c r="F24" s="10">
        <v>7.7</v>
      </c>
      <c r="G24" s="19">
        <v>3.1</v>
      </c>
      <c r="H24" s="10">
        <v>0.4</v>
      </c>
      <c r="I24" s="10">
        <v>4.3</v>
      </c>
      <c r="J24" s="10">
        <v>4.4</v>
      </c>
      <c r="K24" s="61">
        <v>-1.9</v>
      </c>
      <c r="L24" s="10">
        <v>6.7</v>
      </c>
      <c r="M24" s="19">
        <v>3</v>
      </c>
      <c r="N24" s="61"/>
      <c r="O24" s="19">
        <f t="shared" si="0"/>
        <v>3.1818181818181825</v>
      </c>
    </row>
    <row r="25" spans="2:15" ht="12.75">
      <c r="B25" s="6" t="s">
        <v>30</v>
      </c>
      <c r="C25" s="10">
        <v>6.2</v>
      </c>
      <c r="D25" s="19">
        <v>5.6</v>
      </c>
      <c r="E25" s="61">
        <v>-5.5</v>
      </c>
      <c r="F25" s="10">
        <v>12.1</v>
      </c>
      <c r="G25" s="10">
        <v>2.6</v>
      </c>
      <c r="H25" s="19">
        <v>3.5</v>
      </c>
      <c r="I25" s="10">
        <v>2</v>
      </c>
      <c r="J25" s="10">
        <v>3</v>
      </c>
      <c r="K25" s="19">
        <v>1.2</v>
      </c>
      <c r="L25" s="10">
        <v>7.8</v>
      </c>
      <c r="M25" s="10">
        <v>0.2</v>
      </c>
      <c r="N25" s="19"/>
      <c r="O25" s="19">
        <f t="shared" si="0"/>
        <v>3.5181818181818185</v>
      </c>
    </row>
    <row r="26" spans="2:15" ht="12.75">
      <c r="B26" s="6" t="s">
        <v>35</v>
      </c>
      <c r="C26" s="19">
        <v>8.6</v>
      </c>
      <c r="D26" s="10">
        <v>5.1</v>
      </c>
      <c r="E26" s="61">
        <v>-6.2</v>
      </c>
      <c r="F26" s="19">
        <v>13.6</v>
      </c>
      <c r="G26" s="10">
        <v>2.3</v>
      </c>
      <c r="H26" s="61">
        <v>-2.1</v>
      </c>
      <c r="I26" s="10">
        <v>5.1</v>
      </c>
      <c r="J26" s="10">
        <v>3.1</v>
      </c>
      <c r="K26" s="19">
        <v>2.3</v>
      </c>
      <c r="L26" s="10">
        <v>4.8</v>
      </c>
      <c r="M26" s="10">
        <v>1.3</v>
      </c>
      <c r="N26" s="61"/>
      <c r="O26" s="19">
        <f t="shared" si="0"/>
        <v>3.4454545454545453</v>
      </c>
    </row>
    <row r="28" spans="2:15" ht="15.75">
      <c r="B28" s="33" t="s">
        <v>42</v>
      </c>
      <c r="C28" s="42">
        <v>6</v>
      </c>
      <c r="D28" s="42">
        <v>3.6</v>
      </c>
      <c r="E28" s="64">
        <v>-2.8</v>
      </c>
      <c r="F28" s="42">
        <v>9.7</v>
      </c>
      <c r="G28" s="42">
        <v>2</v>
      </c>
      <c r="H28" s="42">
        <v>1.4</v>
      </c>
      <c r="I28" s="42">
        <v>5.2</v>
      </c>
      <c r="J28" s="42">
        <v>3</v>
      </c>
      <c r="K28" s="64">
        <v>-0.6</v>
      </c>
      <c r="L28" s="42">
        <v>6.6</v>
      </c>
      <c r="M28" s="42">
        <v>1.5</v>
      </c>
      <c r="N28" s="42"/>
      <c r="O28" s="42">
        <f>(SUM(C28:N28))/11</f>
        <v>3.236363636363636</v>
      </c>
    </row>
    <row r="29" spans="3:15" ht="12.75">
      <c r="C29" s="11"/>
      <c r="N29" s="11"/>
      <c r="O29" s="11"/>
    </row>
    <row r="30" ht="12.75">
      <c r="B30" s="25" t="s">
        <v>48</v>
      </c>
    </row>
    <row r="33" ht="12.75">
      <c r="H33" s="11"/>
    </row>
    <row r="41" ht="18">
      <c r="B41" s="17" t="s">
        <v>86</v>
      </c>
    </row>
    <row r="43" spans="2:15" ht="15.75">
      <c r="B43" s="18" t="s">
        <v>43</v>
      </c>
      <c r="C43" s="5" t="s">
        <v>2</v>
      </c>
      <c r="D43" s="5" t="s">
        <v>3</v>
      </c>
      <c r="E43" s="5" t="s">
        <v>4</v>
      </c>
      <c r="F43" s="5" t="s">
        <v>5</v>
      </c>
      <c r="G43" s="5" t="s">
        <v>6</v>
      </c>
      <c r="H43" s="5" t="s">
        <v>7</v>
      </c>
      <c r="I43" s="5" t="s">
        <v>8</v>
      </c>
      <c r="J43" s="5" t="s">
        <v>9</v>
      </c>
      <c r="K43" s="5" t="s">
        <v>20</v>
      </c>
      <c r="L43" s="5" t="s">
        <v>11</v>
      </c>
      <c r="M43" s="5" t="s">
        <v>21</v>
      </c>
      <c r="N43" s="5" t="s">
        <v>22</v>
      </c>
      <c r="O43" s="5" t="s">
        <v>45</v>
      </c>
    </row>
    <row r="44" ht="12.75">
      <c r="O44" s="12"/>
    </row>
    <row r="45" spans="2:15" ht="12.75">
      <c r="B45" s="6" t="s">
        <v>23</v>
      </c>
      <c r="C45" s="10">
        <v>6.2</v>
      </c>
      <c r="D45" s="61">
        <v>-12.2</v>
      </c>
      <c r="E45" s="61">
        <v>-6.57</v>
      </c>
      <c r="F45" s="10">
        <v>9.1</v>
      </c>
      <c r="G45" s="10">
        <v>2.1</v>
      </c>
      <c r="H45" s="10">
        <v>3.5</v>
      </c>
      <c r="I45" s="10">
        <v>5.7</v>
      </c>
      <c r="J45" s="10">
        <v>2.3</v>
      </c>
      <c r="K45" s="61">
        <v>-0.7</v>
      </c>
      <c r="L45" s="10">
        <v>6.1</v>
      </c>
      <c r="M45" s="10">
        <v>1.4</v>
      </c>
      <c r="N45" s="10"/>
      <c r="O45" s="19">
        <f>(SUM(C45:N45))/11</f>
        <v>1.539090909090909</v>
      </c>
    </row>
    <row r="46" spans="2:15" ht="12.75">
      <c r="B46" s="6" t="s">
        <v>24</v>
      </c>
      <c r="C46" s="61">
        <v>-3.6</v>
      </c>
      <c r="D46" s="61">
        <v>-6.5</v>
      </c>
      <c r="E46" s="61">
        <v>-12.1</v>
      </c>
      <c r="F46" s="10">
        <v>0.2</v>
      </c>
      <c r="G46" s="10">
        <v>0.5</v>
      </c>
      <c r="H46" s="61">
        <v>-0.2</v>
      </c>
      <c r="I46" s="10">
        <v>6</v>
      </c>
      <c r="J46" s="10">
        <v>2.3</v>
      </c>
      <c r="K46" s="61">
        <v>-1.6</v>
      </c>
      <c r="L46" s="19">
        <v>6.7</v>
      </c>
      <c r="M46" s="19">
        <v>2.3</v>
      </c>
      <c r="N46" s="61"/>
      <c r="O46" s="70">
        <f aca="true" t="shared" si="1" ref="O46:O63">(SUM(C46:N46))/11</f>
        <v>-0.5454545454545452</v>
      </c>
    </row>
    <row r="47" spans="2:15" ht="12.75">
      <c r="B47" s="6" t="s">
        <v>25</v>
      </c>
      <c r="C47" s="10">
        <v>4</v>
      </c>
      <c r="D47" s="10">
        <v>1.2</v>
      </c>
      <c r="E47" s="61">
        <v>-4.85</v>
      </c>
      <c r="F47" s="10">
        <v>4.6</v>
      </c>
      <c r="G47" s="10">
        <v>0.4</v>
      </c>
      <c r="H47" s="61">
        <v>-2.3</v>
      </c>
      <c r="I47" s="10">
        <v>3.7</v>
      </c>
      <c r="J47" s="10">
        <v>0.2</v>
      </c>
      <c r="K47" s="61">
        <v>-3.1</v>
      </c>
      <c r="L47" s="10">
        <v>3.1</v>
      </c>
      <c r="M47" s="61">
        <v>-1.5</v>
      </c>
      <c r="N47" s="61"/>
      <c r="O47" s="19">
        <f t="shared" si="1"/>
        <v>0.49545454545454554</v>
      </c>
    </row>
    <row r="48" spans="2:15" ht="12.75">
      <c r="B48" s="6" t="s">
        <v>26</v>
      </c>
      <c r="C48" s="10">
        <v>6</v>
      </c>
      <c r="D48" s="10">
        <v>2.7</v>
      </c>
      <c r="E48" s="61">
        <v>-2.75</v>
      </c>
      <c r="F48" s="10">
        <v>8</v>
      </c>
      <c r="G48" s="10">
        <v>0.4</v>
      </c>
      <c r="H48" s="61">
        <v>-0.2</v>
      </c>
      <c r="I48" s="10">
        <v>4.6</v>
      </c>
      <c r="J48" s="10">
        <v>1.3</v>
      </c>
      <c r="K48" s="61">
        <v>-2.1</v>
      </c>
      <c r="L48" s="10">
        <v>3.3</v>
      </c>
      <c r="M48" s="61">
        <v>-0.1</v>
      </c>
      <c r="N48" s="61"/>
      <c r="O48" s="19">
        <f t="shared" si="1"/>
        <v>1.9227272727272726</v>
      </c>
    </row>
    <row r="49" spans="2:15" ht="12.75">
      <c r="B49" s="6" t="s">
        <v>27</v>
      </c>
      <c r="C49" s="10">
        <v>6.4</v>
      </c>
      <c r="D49" s="19">
        <v>6.4</v>
      </c>
      <c r="E49" s="61">
        <v>-3.48</v>
      </c>
      <c r="F49" s="19">
        <v>11.2</v>
      </c>
      <c r="G49" s="19">
        <v>2.9</v>
      </c>
      <c r="H49" s="10">
        <v>1.4</v>
      </c>
      <c r="I49" s="10">
        <v>5.3</v>
      </c>
      <c r="J49" s="10">
        <v>2.9</v>
      </c>
      <c r="K49" s="61">
        <v>-0.6</v>
      </c>
      <c r="L49" s="10">
        <v>5.6</v>
      </c>
      <c r="M49" s="10">
        <v>1.1</v>
      </c>
      <c r="N49" s="61"/>
      <c r="O49" s="19">
        <f t="shared" si="1"/>
        <v>3.556363636363636</v>
      </c>
    </row>
    <row r="50" spans="2:15" ht="12.75">
      <c r="B50" s="6" t="s">
        <v>28</v>
      </c>
      <c r="C50" s="10">
        <v>4.3</v>
      </c>
      <c r="D50" s="10">
        <v>2.2</v>
      </c>
      <c r="E50" s="61">
        <v>-0.4</v>
      </c>
      <c r="F50" s="10">
        <v>7.8</v>
      </c>
      <c r="G50" s="10">
        <v>0.6</v>
      </c>
      <c r="H50" s="13">
        <v>0.8</v>
      </c>
      <c r="I50" s="19">
        <v>7</v>
      </c>
      <c r="J50" s="19">
        <v>5.3</v>
      </c>
      <c r="K50" s="61">
        <v>-0.2</v>
      </c>
      <c r="L50" s="10">
        <v>5.9</v>
      </c>
      <c r="M50" s="19">
        <v>2.8</v>
      </c>
      <c r="N50" s="61"/>
      <c r="O50" s="19">
        <f t="shared" si="1"/>
        <v>3.2818181818181813</v>
      </c>
    </row>
    <row r="51" spans="2:15" ht="12.75">
      <c r="B51" s="6" t="s">
        <v>40</v>
      </c>
      <c r="C51" s="10">
        <v>3.5</v>
      </c>
      <c r="D51" s="10">
        <v>1.8</v>
      </c>
      <c r="E51" s="61">
        <v>-5.31</v>
      </c>
      <c r="F51" s="10">
        <v>8.5</v>
      </c>
      <c r="G51" s="10">
        <v>0.7</v>
      </c>
      <c r="H51" s="10">
        <v>1.9</v>
      </c>
      <c r="I51" s="10">
        <v>5.1</v>
      </c>
      <c r="J51" s="10">
        <v>2</v>
      </c>
      <c r="K51" s="61">
        <v>-2.1</v>
      </c>
      <c r="L51" s="10">
        <v>5.7</v>
      </c>
      <c r="M51" s="10">
        <v>1.4</v>
      </c>
      <c r="N51" s="19"/>
      <c r="O51" s="19">
        <f t="shared" si="1"/>
        <v>2.1081818181818175</v>
      </c>
    </row>
    <row r="52" spans="2:15" ht="12.75">
      <c r="B52" s="6" t="s">
        <v>41</v>
      </c>
      <c r="C52" s="10">
        <v>4.5</v>
      </c>
      <c r="D52" s="10">
        <v>0</v>
      </c>
      <c r="E52" s="61">
        <v>-5.24</v>
      </c>
      <c r="F52" s="10">
        <v>9.1</v>
      </c>
      <c r="G52" s="10">
        <v>0.6</v>
      </c>
      <c r="H52" s="61">
        <v>-0.2</v>
      </c>
      <c r="I52" s="19">
        <v>6.4</v>
      </c>
      <c r="J52" s="10">
        <v>2.8</v>
      </c>
      <c r="K52" s="61">
        <v>-1.5</v>
      </c>
      <c r="L52" s="10">
        <v>5.4</v>
      </c>
      <c r="M52" s="10">
        <v>0.6</v>
      </c>
      <c r="N52" s="61"/>
      <c r="O52" s="19">
        <f t="shared" si="1"/>
        <v>2.041818181818182</v>
      </c>
    </row>
    <row r="53" spans="2:15" ht="12.75">
      <c r="B53" s="6" t="s">
        <v>29</v>
      </c>
      <c r="C53" s="10">
        <v>4.8</v>
      </c>
      <c r="D53" s="61">
        <v>-0.6</v>
      </c>
      <c r="E53" s="61">
        <v>-4.25</v>
      </c>
      <c r="F53" s="10">
        <v>6</v>
      </c>
      <c r="G53" s="61">
        <v>-1.1</v>
      </c>
      <c r="H53" s="61">
        <v>-0.5</v>
      </c>
      <c r="I53" s="10">
        <v>2.1</v>
      </c>
      <c r="J53" s="10">
        <v>0.7</v>
      </c>
      <c r="K53" s="61">
        <v>-3.4</v>
      </c>
      <c r="L53" s="10">
        <v>4.5</v>
      </c>
      <c r="M53" s="61">
        <v>-2.8</v>
      </c>
      <c r="N53" s="61"/>
      <c r="O53" s="19">
        <f t="shared" si="1"/>
        <v>0.4954545454545455</v>
      </c>
    </row>
    <row r="54" spans="2:15" ht="12.75">
      <c r="B54" s="6" t="s">
        <v>31</v>
      </c>
      <c r="C54" s="10">
        <v>1</v>
      </c>
      <c r="D54" s="10">
        <v>3</v>
      </c>
      <c r="E54" s="61">
        <v>-6.01</v>
      </c>
      <c r="F54" s="10">
        <v>6.7</v>
      </c>
      <c r="G54" s="10">
        <v>1.5</v>
      </c>
      <c r="H54" s="10">
        <v>1</v>
      </c>
      <c r="I54" s="10">
        <v>5.2</v>
      </c>
      <c r="J54" s="10">
        <v>2.4</v>
      </c>
      <c r="K54" s="61">
        <v>-2.4</v>
      </c>
      <c r="L54" s="10">
        <v>5.1</v>
      </c>
      <c r="M54" s="10">
        <v>1.2</v>
      </c>
      <c r="N54" s="61"/>
      <c r="O54" s="19">
        <f t="shared" si="1"/>
        <v>1.6990909090909092</v>
      </c>
    </row>
    <row r="55" spans="2:15" ht="12.75">
      <c r="B55" s="6" t="s">
        <v>32</v>
      </c>
      <c r="C55" s="10">
        <v>3.7</v>
      </c>
      <c r="D55" s="10">
        <v>4.2</v>
      </c>
      <c r="E55" s="61">
        <v>-5.38</v>
      </c>
      <c r="F55" s="10">
        <v>8.1</v>
      </c>
      <c r="G55" s="10">
        <v>0.1</v>
      </c>
      <c r="H55" s="61">
        <v>-0.1</v>
      </c>
      <c r="I55" s="10">
        <v>3.1</v>
      </c>
      <c r="J55" s="10">
        <v>1.8</v>
      </c>
      <c r="K55" s="61">
        <v>-2.9</v>
      </c>
      <c r="L55" s="10">
        <v>4.1</v>
      </c>
      <c r="M55" s="61">
        <v>-0.1</v>
      </c>
      <c r="N55" s="61"/>
      <c r="O55" s="19">
        <f t="shared" si="1"/>
        <v>1.5109090909090908</v>
      </c>
    </row>
    <row r="56" spans="2:15" ht="12.75">
      <c r="B56" s="6" t="s">
        <v>33</v>
      </c>
      <c r="C56" s="10">
        <v>4.1</v>
      </c>
      <c r="D56" s="10">
        <v>1.5</v>
      </c>
      <c r="E56" s="61">
        <v>-2.75</v>
      </c>
      <c r="F56" s="10">
        <v>10</v>
      </c>
      <c r="G56" s="10">
        <v>0.9</v>
      </c>
      <c r="H56" s="10">
        <v>2</v>
      </c>
      <c r="I56" s="19">
        <v>6.7</v>
      </c>
      <c r="J56" s="19">
        <v>4.7</v>
      </c>
      <c r="K56" s="19">
        <v>0.1</v>
      </c>
      <c r="L56" s="10">
        <v>5.8</v>
      </c>
      <c r="M56" s="19">
        <v>3</v>
      </c>
      <c r="N56" s="61"/>
      <c r="O56" s="19">
        <f t="shared" si="1"/>
        <v>3.277272727272727</v>
      </c>
    </row>
    <row r="57" spans="2:15" ht="12.75">
      <c r="B57" s="6" t="s">
        <v>34</v>
      </c>
      <c r="C57" s="10">
        <v>3.4</v>
      </c>
      <c r="D57" s="10">
        <v>0.7</v>
      </c>
      <c r="E57" s="61">
        <v>-6.26</v>
      </c>
      <c r="F57" s="10">
        <v>9.7</v>
      </c>
      <c r="G57" s="10">
        <v>1.6</v>
      </c>
      <c r="H57" s="10">
        <v>2.1</v>
      </c>
      <c r="I57" s="10">
        <v>5.9</v>
      </c>
      <c r="J57" s="10">
        <v>4.3</v>
      </c>
      <c r="K57" s="61">
        <v>-1.9</v>
      </c>
      <c r="L57" s="10">
        <v>6</v>
      </c>
      <c r="M57" s="10">
        <v>0</v>
      </c>
      <c r="N57" s="61"/>
      <c r="O57" s="19">
        <f t="shared" si="1"/>
        <v>2.3218181818181822</v>
      </c>
    </row>
    <row r="58" spans="2:15" ht="12.75">
      <c r="B58" s="6" t="s">
        <v>36</v>
      </c>
      <c r="C58" s="19">
        <v>9.2</v>
      </c>
      <c r="D58" s="10">
        <v>2.5</v>
      </c>
      <c r="E58" s="61">
        <v>-7.25</v>
      </c>
      <c r="F58" s="10">
        <v>10.4</v>
      </c>
      <c r="G58" s="61">
        <v>-0.1</v>
      </c>
      <c r="H58" s="61">
        <v>-0.3</v>
      </c>
      <c r="I58" s="10">
        <v>0</v>
      </c>
      <c r="J58" s="10">
        <v>1.6</v>
      </c>
      <c r="K58" s="61">
        <v>-3</v>
      </c>
      <c r="L58" s="10">
        <v>5.2</v>
      </c>
      <c r="M58" s="61">
        <v>-0.2</v>
      </c>
      <c r="N58" s="19"/>
      <c r="O58" s="19">
        <f t="shared" si="1"/>
        <v>1.6409090909090909</v>
      </c>
    </row>
    <row r="59" spans="2:15" ht="12.75">
      <c r="B59" s="6" t="s">
        <v>37</v>
      </c>
      <c r="C59" s="10">
        <v>4</v>
      </c>
      <c r="D59" s="10">
        <v>0.8</v>
      </c>
      <c r="E59" s="61">
        <v>-3.02</v>
      </c>
      <c r="F59" s="10">
        <v>5.8</v>
      </c>
      <c r="G59" s="61">
        <v>-0.1</v>
      </c>
      <c r="H59" s="10">
        <v>0.5</v>
      </c>
      <c r="I59" s="10">
        <v>4.4</v>
      </c>
      <c r="J59" s="10">
        <v>0.5</v>
      </c>
      <c r="K59" s="61">
        <v>-3.2</v>
      </c>
      <c r="L59" s="10">
        <v>4.7</v>
      </c>
      <c r="M59" s="10">
        <v>0.9</v>
      </c>
      <c r="N59" s="61"/>
      <c r="O59" s="19">
        <f t="shared" si="1"/>
        <v>1.389090909090909</v>
      </c>
    </row>
    <row r="60" spans="2:15" ht="12.75">
      <c r="B60" s="6" t="s">
        <v>38</v>
      </c>
      <c r="C60" s="10">
        <v>3.1</v>
      </c>
      <c r="D60" s="10">
        <v>0.5</v>
      </c>
      <c r="E60" s="61">
        <v>-3.45</v>
      </c>
      <c r="F60" s="10">
        <v>5.7</v>
      </c>
      <c r="G60" s="61">
        <v>-1.2</v>
      </c>
      <c r="H60" s="61">
        <v>-1.6</v>
      </c>
      <c r="I60" s="10">
        <v>2.8</v>
      </c>
      <c r="J60" s="61">
        <v>-4</v>
      </c>
      <c r="K60" s="61">
        <v>-5.5</v>
      </c>
      <c r="L60" s="10">
        <v>3.9</v>
      </c>
      <c r="M60" s="61">
        <v>-1.4</v>
      </c>
      <c r="N60" s="61"/>
      <c r="O60" s="70">
        <f t="shared" si="1"/>
        <v>-0.10454545454545458</v>
      </c>
    </row>
    <row r="61" spans="2:15" ht="12.75">
      <c r="B61" s="6" t="s">
        <v>39</v>
      </c>
      <c r="C61" s="19">
        <v>7.3</v>
      </c>
      <c r="D61" s="10">
        <v>2.6</v>
      </c>
      <c r="E61" s="61">
        <v>-2.22</v>
      </c>
      <c r="F61" s="10">
        <v>8.1</v>
      </c>
      <c r="G61" s="19">
        <v>2.9</v>
      </c>
      <c r="H61" s="10">
        <v>0.1</v>
      </c>
      <c r="I61" s="10">
        <v>4.1</v>
      </c>
      <c r="J61" s="19">
        <v>4.7</v>
      </c>
      <c r="K61" s="61">
        <v>-2</v>
      </c>
      <c r="L61" s="19">
        <v>6.6</v>
      </c>
      <c r="M61" s="19">
        <v>2.3</v>
      </c>
      <c r="N61" s="61"/>
      <c r="O61" s="19">
        <f t="shared" si="1"/>
        <v>3.1345454545454543</v>
      </c>
    </row>
    <row r="62" spans="2:15" ht="12.75">
      <c r="B62" s="6" t="s">
        <v>30</v>
      </c>
      <c r="C62" s="10">
        <v>6.3</v>
      </c>
      <c r="D62" s="19">
        <v>7.3</v>
      </c>
      <c r="E62" s="61">
        <v>-8.32</v>
      </c>
      <c r="F62" s="19">
        <v>13</v>
      </c>
      <c r="G62" s="10">
        <v>1.2</v>
      </c>
      <c r="H62" s="10">
        <v>1.6</v>
      </c>
      <c r="I62" s="10">
        <v>3</v>
      </c>
      <c r="J62" s="61">
        <v>-1.5</v>
      </c>
      <c r="K62" s="19">
        <v>1.7</v>
      </c>
      <c r="L62" s="19">
        <v>8.6</v>
      </c>
      <c r="M62" s="10">
        <v>0.2</v>
      </c>
      <c r="N62" s="19"/>
      <c r="O62" s="19">
        <f t="shared" si="1"/>
        <v>3.0072727272727278</v>
      </c>
    </row>
    <row r="63" spans="2:15" ht="12.75">
      <c r="B63" s="6" t="s">
        <v>35</v>
      </c>
      <c r="C63" s="19">
        <v>11.6</v>
      </c>
      <c r="D63" s="19">
        <v>6.7</v>
      </c>
      <c r="E63" s="61">
        <v>-5.44</v>
      </c>
      <c r="F63" s="19">
        <v>15.4</v>
      </c>
      <c r="G63" s="19">
        <v>3.3</v>
      </c>
      <c r="H63" s="61">
        <v>-0.5</v>
      </c>
      <c r="I63" s="10">
        <v>3.9</v>
      </c>
      <c r="J63" s="61">
        <v>-1.1</v>
      </c>
      <c r="K63" s="19">
        <v>2.4</v>
      </c>
      <c r="L63" s="19">
        <v>6.6</v>
      </c>
      <c r="M63" s="10">
        <v>0.5</v>
      </c>
      <c r="N63" s="10"/>
      <c r="O63" s="19">
        <f t="shared" si="1"/>
        <v>3.941818181818182</v>
      </c>
    </row>
    <row r="64" spans="4:13" ht="12.75">
      <c r="D64" s="10"/>
      <c r="G64" s="19"/>
      <c r="K64" s="10"/>
      <c r="M64" s="10"/>
    </row>
    <row r="65" spans="2:15" s="48" customFormat="1" ht="15.75">
      <c r="B65" s="47" t="s">
        <v>42</v>
      </c>
      <c r="C65" s="42">
        <v>4.8</v>
      </c>
      <c r="D65" s="64">
        <v>-1.2</v>
      </c>
      <c r="E65" s="64">
        <v>-5.11</v>
      </c>
      <c r="F65" s="42">
        <v>8</v>
      </c>
      <c r="G65" s="42">
        <v>1</v>
      </c>
      <c r="H65" s="42">
        <v>0.9</v>
      </c>
      <c r="I65" s="42">
        <v>4.4</v>
      </c>
      <c r="J65" s="42">
        <v>2.3</v>
      </c>
      <c r="K65" s="64">
        <v>-2.1</v>
      </c>
      <c r="L65" s="42">
        <v>5.4</v>
      </c>
      <c r="M65" s="42">
        <v>0.3</v>
      </c>
      <c r="N65" s="64"/>
      <c r="O65" s="42">
        <f>(SUM(C65:N65))/11</f>
        <v>1.6990909090909092</v>
      </c>
    </row>
    <row r="66" spans="11:15" ht="12.75">
      <c r="K66" s="11"/>
      <c r="M66" s="11"/>
      <c r="O66" s="14"/>
    </row>
    <row r="67" ht="12.75">
      <c r="B67" s="25" t="s">
        <v>48</v>
      </c>
    </row>
  </sheetData>
  <sheetProtection/>
  <printOptions/>
  <pageMargins left="0.75" right="0.75" top="1" bottom="1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46"/>
  <sheetViews>
    <sheetView workbookViewId="0" topLeftCell="A1">
      <selection activeCell="A1" sqref="A1"/>
    </sheetView>
  </sheetViews>
  <sheetFormatPr defaultColWidth="11.421875" defaultRowHeight="12.75"/>
  <cols>
    <col min="2" max="2" width="15.28125" style="0" customWidth="1"/>
    <col min="3" max="3" width="14.57421875" style="0" customWidth="1"/>
    <col min="4" max="4" width="15.00390625" style="0" customWidth="1"/>
    <col min="5" max="5" width="8.421875" style="0" customWidth="1"/>
    <col min="6" max="6" width="4.421875" style="0" customWidth="1"/>
    <col min="7" max="7" width="16.421875" style="0" customWidth="1"/>
    <col min="8" max="8" width="16.28125" style="0" customWidth="1"/>
    <col min="9" max="9" width="7.7109375" style="0" customWidth="1"/>
    <col min="10" max="10" width="3.140625" style="0" customWidth="1"/>
    <col min="11" max="11" width="24.57421875" style="0" customWidth="1"/>
    <col min="12" max="12" width="9.28125" style="0" customWidth="1"/>
    <col min="13" max="13" width="6.8515625" style="0" customWidth="1"/>
  </cols>
  <sheetData>
    <row r="2" ht="18.75">
      <c r="B2" s="7" t="s">
        <v>15</v>
      </c>
    </row>
    <row r="5" ht="15.75">
      <c r="B5" s="33" t="s">
        <v>50</v>
      </c>
    </row>
    <row r="6" ht="12.75">
      <c r="B6" s="27"/>
    </row>
    <row r="7" ht="12.75">
      <c r="B7" s="27"/>
    </row>
    <row r="8" spans="2:11" ht="15.75">
      <c r="B8" s="34" t="s">
        <v>56</v>
      </c>
      <c r="C8" s="35"/>
      <c r="D8" s="35"/>
      <c r="E8" s="35"/>
      <c r="F8" s="35"/>
      <c r="G8" s="35"/>
      <c r="H8" s="35"/>
      <c r="I8" s="35"/>
      <c r="J8" s="35"/>
      <c r="K8" s="35"/>
    </row>
    <row r="9" spans="2:11" ht="15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ht="15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5.75">
      <c r="B11" s="34" t="s">
        <v>64</v>
      </c>
      <c r="C11" s="35"/>
      <c r="D11" s="35"/>
      <c r="E11" s="35"/>
      <c r="F11" s="35"/>
      <c r="G11" s="35"/>
      <c r="H11" s="35"/>
      <c r="I11" s="35"/>
      <c r="J11" s="35"/>
      <c r="K11" s="35"/>
    </row>
    <row r="12" spans="2:11" ht="15"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2:11" ht="15.75">
      <c r="B13" s="35"/>
      <c r="C13" s="51" t="s">
        <v>79</v>
      </c>
      <c r="D13" s="35"/>
      <c r="E13" s="35"/>
      <c r="F13" s="35"/>
      <c r="G13" s="51" t="s">
        <v>79</v>
      </c>
      <c r="H13" s="35"/>
      <c r="I13" s="35"/>
      <c r="J13" s="35"/>
      <c r="K13" s="35"/>
    </row>
    <row r="14" spans="2:11" ht="15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2:13" ht="15.75">
      <c r="B15" s="36"/>
      <c r="C15" s="36" t="s">
        <v>52</v>
      </c>
      <c r="D15" s="35"/>
      <c r="E15" s="37"/>
      <c r="F15" s="37"/>
      <c r="G15" s="36" t="s">
        <v>53</v>
      </c>
      <c r="H15" s="35"/>
      <c r="I15" s="37"/>
      <c r="J15" s="37"/>
      <c r="K15" s="36" t="s">
        <v>60</v>
      </c>
      <c r="M15" s="32"/>
    </row>
    <row r="16" spans="2:12" ht="15.75">
      <c r="B16" s="35"/>
      <c r="C16" s="49">
        <v>2017</v>
      </c>
      <c r="D16" s="49">
        <v>2018</v>
      </c>
      <c r="E16" s="37" t="s">
        <v>51</v>
      </c>
      <c r="F16" s="38"/>
      <c r="G16" s="49">
        <v>2017</v>
      </c>
      <c r="H16" s="49">
        <v>2018</v>
      </c>
      <c r="I16" s="37" t="s">
        <v>51</v>
      </c>
      <c r="J16" s="38"/>
      <c r="K16" s="18" t="s">
        <v>61</v>
      </c>
      <c r="L16" s="28"/>
    </row>
    <row r="17" spans="2:12" ht="15.75">
      <c r="B17" s="35"/>
      <c r="C17" s="38"/>
      <c r="D17" s="38"/>
      <c r="E17" s="38"/>
      <c r="F17" s="38"/>
      <c r="G17" s="38"/>
      <c r="H17" s="38"/>
      <c r="I17" s="38"/>
      <c r="J17" s="38"/>
      <c r="K17" s="35"/>
      <c r="L17" s="28"/>
    </row>
    <row r="18" spans="2:13" ht="15">
      <c r="B18" s="35" t="s">
        <v>2</v>
      </c>
      <c r="C18" s="39">
        <v>307926.63</v>
      </c>
      <c r="D18" s="39">
        <v>278454.88</v>
      </c>
      <c r="E18" s="40">
        <f aca="true" t="shared" si="0" ref="E18:E29">((D18-C18)*100)/C18</f>
        <v>-9.571029956064534</v>
      </c>
      <c r="F18" s="40"/>
      <c r="G18" s="39">
        <v>16794318.46</v>
      </c>
      <c r="H18" s="39">
        <v>17712679.63</v>
      </c>
      <c r="I18" s="39">
        <f aca="true" t="shared" si="1" ref="I18:I29">((H18-G18)*100)/G18</f>
        <v>5.468284838038007</v>
      </c>
      <c r="J18" s="40"/>
      <c r="K18" s="45">
        <f aca="true" t="shared" si="2" ref="K18:K29">(((D18+H18)-(C18+G18))*100)/(C18+G18)</f>
        <v>5.197501353314999</v>
      </c>
      <c r="L18" s="1"/>
      <c r="M18" s="12"/>
    </row>
    <row r="19" spans="2:13" ht="15">
      <c r="B19" s="35" t="s">
        <v>3</v>
      </c>
      <c r="C19" s="35">
        <v>233251.24</v>
      </c>
      <c r="D19" s="35">
        <v>213012.45</v>
      </c>
      <c r="E19" s="40">
        <f t="shared" si="0"/>
        <v>-8.67681989600569</v>
      </c>
      <c r="F19" s="40"/>
      <c r="G19" s="39">
        <v>14753383</v>
      </c>
      <c r="H19" s="39">
        <v>15438414.51</v>
      </c>
      <c r="I19" s="39">
        <f t="shared" si="1"/>
        <v>4.643216474485883</v>
      </c>
      <c r="J19" s="39"/>
      <c r="K19" s="45">
        <f t="shared" si="2"/>
        <v>4.4359040819561555</v>
      </c>
      <c r="M19" s="12"/>
    </row>
    <row r="20" spans="2:13" ht="15">
      <c r="B20" s="35" t="s">
        <v>4</v>
      </c>
      <c r="C20" s="39">
        <v>271215.45</v>
      </c>
      <c r="D20" s="39">
        <v>220104.99</v>
      </c>
      <c r="E20" s="40">
        <f t="shared" si="0"/>
        <v>-18.844966243626615</v>
      </c>
      <c r="F20" s="40"/>
      <c r="G20" s="39">
        <v>18236780.53</v>
      </c>
      <c r="H20" s="39">
        <v>17207776.64</v>
      </c>
      <c r="I20" s="62">
        <f t="shared" si="1"/>
        <v>-5.6424646242096355</v>
      </c>
      <c r="J20" s="39"/>
      <c r="K20" s="63">
        <f t="shared" si="2"/>
        <v>-5.8359335671305965</v>
      </c>
      <c r="L20" s="1"/>
      <c r="M20" s="12"/>
    </row>
    <row r="21" spans="2:13" ht="15">
      <c r="B21" s="35" t="s">
        <v>5</v>
      </c>
      <c r="C21" s="39">
        <v>242946.11</v>
      </c>
      <c r="D21" s="39">
        <v>236989.75</v>
      </c>
      <c r="E21" s="40">
        <f t="shared" si="0"/>
        <v>-2.4517206717160387</v>
      </c>
      <c r="F21" s="40"/>
      <c r="G21" s="39">
        <v>16338686.16</v>
      </c>
      <c r="H21" s="39">
        <v>17807072.39</v>
      </c>
      <c r="I21" s="39">
        <f t="shared" si="1"/>
        <v>8.987174462013172</v>
      </c>
      <c r="J21" s="39"/>
      <c r="K21" s="45">
        <f t="shared" si="2"/>
        <v>8.819577265899657</v>
      </c>
      <c r="M21" s="13"/>
    </row>
    <row r="22" spans="2:13" ht="15">
      <c r="B22" s="35" t="s">
        <v>6</v>
      </c>
      <c r="C22" s="39">
        <v>265232.79</v>
      </c>
      <c r="D22" s="39">
        <v>237467.37</v>
      </c>
      <c r="E22" s="40">
        <f t="shared" si="0"/>
        <v>-10.46832105487409</v>
      </c>
      <c r="F22" s="40"/>
      <c r="G22" s="39">
        <v>18089760.87</v>
      </c>
      <c r="H22" s="39">
        <v>18383876.9</v>
      </c>
      <c r="I22" s="39">
        <f t="shared" si="1"/>
        <v>1.6258701931641257</v>
      </c>
      <c r="J22" s="39"/>
      <c r="K22" s="45">
        <f t="shared" si="2"/>
        <v>1.4511070661955183</v>
      </c>
      <c r="M22" s="12"/>
    </row>
    <row r="23" spans="2:13" ht="15">
      <c r="B23" s="35" t="s">
        <v>7</v>
      </c>
      <c r="C23" s="39">
        <v>233999.76</v>
      </c>
      <c r="D23" s="39">
        <v>200184.78</v>
      </c>
      <c r="E23" s="40">
        <f t="shared" si="0"/>
        <v>-14.45086097524203</v>
      </c>
      <c r="F23" s="40"/>
      <c r="G23" s="39">
        <v>16318860.44</v>
      </c>
      <c r="H23" s="39">
        <v>16738176.33</v>
      </c>
      <c r="I23" s="39">
        <f t="shared" si="1"/>
        <v>2.5695169803167985</v>
      </c>
      <c r="J23" s="39"/>
      <c r="K23" s="45">
        <f t="shared" si="2"/>
        <v>2.3289081484540066</v>
      </c>
      <c r="M23" s="12"/>
    </row>
    <row r="24" spans="2:13" ht="15">
      <c r="B24" s="35" t="s">
        <v>8</v>
      </c>
      <c r="C24" s="39">
        <v>211646.23</v>
      </c>
      <c r="D24" s="39">
        <v>198940.09</v>
      </c>
      <c r="E24" s="40">
        <f t="shared" si="0"/>
        <v>-6.0034804305278735</v>
      </c>
      <c r="F24" s="35"/>
      <c r="G24" s="39">
        <v>15522809.22</v>
      </c>
      <c r="H24" s="39">
        <v>16339262.16</v>
      </c>
      <c r="I24" s="39">
        <f t="shared" si="1"/>
        <v>5.259698347307262</v>
      </c>
      <c r="J24" s="40"/>
      <c r="K24" s="45">
        <f t="shared" si="2"/>
        <v>5.1081958479853125</v>
      </c>
      <c r="M24" s="12"/>
    </row>
    <row r="25" spans="2:13" ht="15">
      <c r="B25" s="35" t="s">
        <v>9</v>
      </c>
      <c r="C25" s="39">
        <v>200228.72</v>
      </c>
      <c r="D25" s="39">
        <v>178527.06</v>
      </c>
      <c r="E25" s="40">
        <f t="shared" si="0"/>
        <v>-10.838435165544686</v>
      </c>
      <c r="F25" s="41"/>
      <c r="G25" s="39">
        <v>15404122.9</v>
      </c>
      <c r="H25" s="39">
        <v>15713401.84</v>
      </c>
      <c r="I25" s="39">
        <f t="shared" si="1"/>
        <v>2.007767284172989</v>
      </c>
      <c r="J25" s="40"/>
      <c r="K25" s="45">
        <f t="shared" si="2"/>
        <v>1.8429300172357903</v>
      </c>
      <c r="M25" s="12"/>
    </row>
    <row r="26" spans="2:13" ht="15">
      <c r="B26" s="35" t="s">
        <v>10</v>
      </c>
      <c r="C26" s="35">
        <v>200282.64</v>
      </c>
      <c r="D26" s="35">
        <v>174406.61</v>
      </c>
      <c r="E26" s="40">
        <f t="shared" si="0"/>
        <v>-12.91975679969069</v>
      </c>
      <c r="F26" s="35"/>
      <c r="G26" s="39">
        <v>15622944.78</v>
      </c>
      <c r="H26" s="39">
        <v>15427125.01</v>
      </c>
      <c r="I26" s="62">
        <f t="shared" si="1"/>
        <v>-1.25341139431461</v>
      </c>
      <c r="J26" s="40"/>
      <c r="K26" s="63">
        <f t="shared" si="2"/>
        <v>-1.4010782637161943</v>
      </c>
      <c r="M26" s="12"/>
    </row>
    <row r="27" spans="2:13" ht="15">
      <c r="B27" s="35" t="s">
        <v>11</v>
      </c>
      <c r="C27" s="39">
        <v>213289.79</v>
      </c>
      <c r="D27" s="39">
        <v>198962.14</v>
      </c>
      <c r="E27" s="40">
        <f t="shared" si="0"/>
        <v>-6.717457033456686</v>
      </c>
      <c r="F27" s="35"/>
      <c r="G27" s="39">
        <v>16664329.14</v>
      </c>
      <c r="H27" s="39">
        <v>17645838.69</v>
      </c>
      <c r="I27" s="39">
        <f t="shared" si="1"/>
        <v>5.889883365565838</v>
      </c>
      <c r="J27" s="40"/>
      <c r="K27" s="45">
        <f t="shared" si="2"/>
        <v>5.730558937320445</v>
      </c>
      <c r="M27" s="12"/>
    </row>
    <row r="28" spans="2:13" ht="15">
      <c r="B28" s="35" t="s">
        <v>12</v>
      </c>
      <c r="C28" s="39">
        <v>235136.77</v>
      </c>
      <c r="D28" s="39">
        <v>206220</v>
      </c>
      <c r="E28" s="40">
        <f t="shared" si="0"/>
        <v>-12.29785116126244</v>
      </c>
      <c r="F28" s="35"/>
      <c r="G28" s="35">
        <v>16624924.59</v>
      </c>
      <c r="H28" s="35">
        <v>16805386.62</v>
      </c>
      <c r="I28" s="39">
        <f t="shared" si="1"/>
        <v>1.085490818457909</v>
      </c>
      <c r="J28" s="40"/>
      <c r="K28" s="45">
        <f t="shared" si="2"/>
        <v>0.898841687252327</v>
      </c>
      <c r="M28" s="12"/>
    </row>
    <row r="29" spans="2:13" ht="15">
      <c r="B29" s="35" t="s">
        <v>13</v>
      </c>
      <c r="C29" s="35">
        <v>260284.09</v>
      </c>
      <c r="D29" s="35">
        <v>213711.54</v>
      </c>
      <c r="E29" s="62">
        <f t="shared" si="0"/>
        <v>-17.892968410016913</v>
      </c>
      <c r="F29" s="35"/>
      <c r="G29" s="35">
        <v>16536810.26</v>
      </c>
      <c r="H29" s="35">
        <v>16507489.01</v>
      </c>
      <c r="I29" s="62">
        <f t="shared" si="1"/>
        <v>-0.17730898243976104</v>
      </c>
      <c r="J29" s="40"/>
      <c r="K29" s="63">
        <f t="shared" si="2"/>
        <v>-0.4518269554162658</v>
      </c>
      <c r="M29" s="12"/>
    </row>
    <row r="30" spans="2:13" ht="15.75">
      <c r="B30" s="35"/>
      <c r="C30" s="42">
        <f>SUM(C18:C29)</f>
        <v>2875440.22</v>
      </c>
      <c r="D30" s="42">
        <f>SUM(D18:D29)</f>
        <v>2556981.66</v>
      </c>
      <c r="E30" s="43">
        <f>SUM(E18:E29)/12</f>
        <v>-10.92780564983569</v>
      </c>
      <c r="F30" s="43"/>
      <c r="G30" s="42">
        <f>SUM(G18:G29)</f>
        <v>196907730.35</v>
      </c>
      <c r="H30" s="42">
        <f>SUM(H18:H29)</f>
        <v>201726499.72999996</v>
      </c>
      <c r="I30" s="42">
        <f>SUM(I18:I29)/12</f>
        <v>2.538643146879832</v>
      </c>
      <c r="J30" s="42"/>
      <c r="K30" s="46">
        <f>SUM(K18:K29)/12</f>
        <v>2.343723801612596</v>
      </c>
      <c r="L30" s="19"/>
      <c r="M30" s="24"/>
    </row>
    <row r="32" spans="2:13" ht="12.75">
      <c r="B32" s="31"/>
      <c r="C32" s="30"/>
      <c r="E32" s="32"/>
      <c r="F32" s="32"/>
      <c r="H32" s="32"/>
      <c r="I32" s="32"/>
      <c r="K32" s="31"/>
      <c r="M32" s="32"/>
    </row>
    <row r="33" spans="3:12" ht="12.75">
      <c r="C33" s="28"/>
      <c r="D33" s="28"/>
      <c r="E33" s="28"/>
      <c r="F33" s="28"/>
      <c r="G33" s="28"/>
      <c r="J33" s="28"/>
      <c r="K33" s="29"/>
      <c r="L33" s="28"/>
    </row>
    <row r="34" spans="3:13" ht="12.75">
      <c r="C34" s="1"/>
      <c r="D34" s="1"/>
      <c r="E34" s="13"/>
      <c r="F34" s="13"/>
      <c r="G34" s="1"/>
      <c r="H34" s="12"/>
      <c r="I34" s="12"/>
      <c r="J34" s="1"/>
      <c r="K34" s="1"/>
      <c r="L34" s="1"/>
      <c r="M34" s="12"/>
    </row>
    <row r="35" spans="3:13" ht="12.75">
      <c r="C35" s="1"/>
      <c r="D35" s="1"/>
      <c r="E35" s="12"/>
      <c r="F35" s="12"/>
      <c r="H35" s="12"/>
      <c r="I35" s="12"/>
      <c r="M35" s="12"/>
    </row>
    <row r="36" spans="3:13" ht="12.75">
      <c r="C36" s="1"/>
      <c r="D36" s="1"/>
      <c r="E36" s="12"/>
      <c r="F36" s="12"/>
      <c r="H36" s="12"/>
      <c r="I36" s="12"/>
      <c r="M36" s="12"/>
    </row>
    <row r="37" spans="3:13" ht="12.75">
      <c r="C37" s="1"/>
      <c r="D37" s="1"/>
      <c r="E37" s="12"/>
      <c r="F37" s="12"/>
      <c r="G37" s="1"/>
      <c r="H37" s="12"/>
      <c r="I37" s="12"/>
      <c r="M37" s="12"/>
    </row>
    <row r="38" spans="3:13" ht="12.75">
      <c r="C38" s="1"/>
      <c r="D38" s="1"/>
      <c r="E38" s="13"/>
      <c r="F38" s="13"/>
      <c r="G38" s="1"/>
      <c r="H38" s="13"/>
      <c r="I38" s="13"/>
      <c r="M38" s="12"/>
    </row>
    <row r="39" spans="3:13" ht="12.75">
      <c r="C39" s="1"/>
      <c r="D39" s="1"/>
      <c r="E39" s="12"/>
      <c r="F39" s="12"/>
      <c r="G39" s="1"/>
      <c r="H39" s="13"/>
      <c r="I39" s="13"/>
      <c r="M39" s="13"/>
    </row>
    <row r="40" spans="8:13" ht="12.75">
      <c r="H40" s="13"/>
      <c r="I40" s="13"/>
      <c r="M40" s="12"/>
    </row>
    <row r="41" spans="8:13" ht="12.75">
      <c r="H41" s="13"/>
      <c r="I41" s="13"/>
      <c r="M41" s="12"/>
    </row>
    <row r="42" spans="8:13" ht="12.75">
      <c r="H42" s="13"/>
      <c r="I42" s="13"/>
      <c r="M42" s="12"/>
    </row>
    <row r="43" spans="8:13" ht="12.75">
      <c r="H43" s="13"/>
      <c r="I43" s="13"/>
      <c r="M43" s="12"/>
    </row>
    <row r="44" spans="8:13" ht="12.75">
      <c r="H44" s="13"/>
      <c r="I44" s="13"/>
      <c r="M44" s="12"/>
    </row>
    <row r="45" spans="3:13" ht="12.75">
      <c r="C45" s="1"/>
      <c r="H45" s="13"/>
      <c r="I45" s="13"/>
      <c r="K45" s="1"/>
      <c r="M45" s="12"/>
    </row>
    <row r="46" spans="3:13" ht="12.75">
      <c r="C46" s="19"/>
      <c r="D46" s="19"/>
      <c r="E46" s="24"/>
      <c r="F46" s="24"/>
      <c r="G46" s="19"/>
      <c r="H46" s="24"/>
      <c r="I46" s="24"/>
      <c r="K46" s="19"/>
      <c r="L46" s="19"/>
      <c r="M46" s="24"/>
    </row>
  </sheetData>
  <sheetProtection/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28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5.28125" style="0" customWidth="1"/>
    <col min="3" max="3" width="15.7109375" style="0" customWidth="1"/>
    <col min="4" max="4" width="14.57421875" style="0" customWidth="1"/>
    <col min="5" max="5" width="7.8515625" style="0" customWidth="1"/>
    <col min="6" max="6" width="4.28125" style="0" customWidth="1"/>
    <col min="7" max="7" width="14.7109375" style="0" customWidth="1"/>
    <col min="8" max="8" width="15.140625" style="0" customWidth="1"/>
    <col min="9" max="9" width="8.28125" style="0" customWidth="1"/>
    <col min="10" max="10" width="3.7109375" style="0" customWidth="1"/>
    <col min="11" max="11" width="22.00390625" style="0" customWidth="1"/>
  </cols>
  <sheetData>
    <row r="2" ht="18.75">
      <c r="B2" s="7" t="s">
        <v>15</v>
      </c>
    </row>
    <row r="4" ht="15.75">
      <c r="B4" s="33" t="s">
        <v>50</v>
      </c>
    </row>
    <row r="5" ht="12.75">
      <c r="B5" s="27"/>
    </row>
    <row r="6" spans="2:11" ht="15.75">
      <c r="B6" s="34" t="s">
        <v>56</v>
      </c>
      <c r="C6" s="35"/>
      <c r="D6" s="35"/>
      <c r="E6" s="35"/>
      <c r="F6" s="35"/>
      <c r="G6" s="35"/>
      <c r="H6" s="35"/>
      <c r="I6" s="35"/>
      <c r="J6" s="35"/>
      <c r="K6" s="35"/>
    </row>
    <row r="7" spans="2:11" ht="15"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2:11" ht="15"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2:11" ht="15.75">
      <c r="B9" s="34" t="s">
        <v>57</v>
      </c>
      <c r="C9" s="35"/>
      <c r="D9" s="35"/>
      <c r="E9" s="35"/>
      <c r="F9" s="35"/>
      <c r="G9" s="35"/>
      <c r="H9" s="35"/>
      <c r="I9" s="35"/>
      <c r="J9" s="35"/>
      <c r="K9" s="35"/>
    </row>
    <row r="10" spans="2:11" ht="15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5.75">
      <c r="B11" s="35"/>
      <c r="C11" s="51" t="s">
        <v>79</v>
      </c>
      <c r="D11" s="35"/>
      <c r="E11" s="35"/>
      <c r="F11" s="35"/>
      <c r="G11" s="51" t="s">
        <v>79</v>
      </c>
      <c r="H11" s="35"/>
      <c r="I11" s="35"/>
      <c r="J11" s="35"/>
      <c r="K11" s="35"/>
    </row>
    <row r="12" spans="2:11" ht="15"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2:11" ht="15.75">
      <c r="B13" s="36"/>
      <c r="C13" s="36" t="s">
        <v>59</v>
      </c>
      <c r="D13" s="35"/>
      <c r="E13" s="37"/>
      <c r="F13" s="35"/>
      <c r="G13" s="36" t="s">
        <v>58</v>
      </c>
      <c r="H13" s="35"/>
      <c r="I13" s="35"/>
      <c r="J13" s="35"/>
      <c r="K13" s="36" t="s">
        <v>65</v>
      </c>
    </row>
    <row r="14" spans="2:11" ht="15.75">
      <c r="B14" s="35"/>
      <c r="C14" s="49">
        <v>2017</v>
      </c>
      <c r="D14" s="49">
        <v>2018</v>
      </c>
      <c r="E14" s="37" t="s">
        <v>51</v>
      </c>
      <c r="F14" s="35"/>
      <c r="G14" s="37">
        <v>2.017</v>
      </c>
      <c r="H14" s="37">
        <v>2.018</v>
      </c>
      <c r="I14" s="37" t="s">
        <v>51</v>
      </c>
      <c r="J14" s="35"/>
      <c r="K14" s="36" t="s">
        <v>66</v>
      </c>
    </row>
    <row r="15" spans="2:11" ht="15.75">
      <c r="B15" s="35"/>
      <c r="C15" s="37"/>
      <c r="D15" s="37"/>
      <c r="E15" s="37"/>
      <c r="F15" s="35"/>
      <c r="G15" s="35"/>
      <c r="H15" s="35"/>
      <c r="I15" s="35"/>
      <c r="J15" s="35"/>
      <c r="K15" s="35"/>
    </row>
    <row r="16" spans="2:11" ht="15">
      <c r="B16" s="35" t="s">
        <v>2</v>
      </c>
      <c r="C16" s="39">
        <v>12837.77</v>
      </c>
      <c r="D16" s="39">
        <v>12319</v>
      </c>
      <c r="E16" s="40">
        <f aca="true" t="shared" si="0" ref="E16:E27">((D16-C16)*100)/C16</f>
        <v>-4.040966616476229</v>
      </c>
      <c r="F16" s="35"/>
      <c r="G16" s="39">
        <v>984117.15</v>
      </c>
      <c r="H16" s="39">
        <v>1098914.43</v>
      </c>
      <c r="I16" s="39">
        <f aca="true" t="shared" si="1" ref="I16:I27">((H16-G16)*100)/G16</f>
        <v>11.665001468575149</v>
      </c>
      <c r="J16" s="35"/>
      <c r="K16" s="45">
        <f aca="true" t="shared" si="2" ref="K16:K27">(((D16+H16)-(C16+G16))*100)/(C16+G16)</f>
        <v>11.462756009068082</v>
      </c>
    </row>
    <row r="17" spans="2:11" ht="15">
      <c r="B17" s="35" t="s">
        <v>3</v>
      </c>
      <c r="C17" s="35">
        <v>12135.86</v>
      </c>
      <c r="D17" s="35">
        <v>10580.05</v>
      </c>
      <c r="E17" s="40">
        <f t="shared" si="0"/>
        <v>-12.819940243213098</v>
      </c>
      <c r="F17" s="35"/>
      <c r="G17" s="35">
        <v>873831.72</v>
      </c>
      <c r="H17" s="35">
        <v>947347.14</v>
      </c>
      <c r="I17" s="39">
        <f t="shared" si="1"/>
        <v>8.412995124507502</v>
      </c>
      <c r="J17" s="35"/>
      <c r="K17" s="45">
        <f t="shared" si="2"/>
        <v>8.122149345464775</v>
      </c>
    </row>
    <row r="18" spans="2:11" ht="15">
      <c r="B18" s="35" t="s">
        <v>4</v>
      </c>
      <c r="C18" s="35">
        <v>15879.85</v>
      </c>
      <c r="D18" s="35">
        <v>8894.44</v>
      </c>
      <c r="E18" s="40">
        <f t="shared" si="0"/>
        <v>-43.98914347427715</v>
      </c>
      <c r="F18" s="35"/>
      <c r="G18" s="35">
        <v>1049459.21</v>
      </c>
      <c r="H18" s="35">
        <v>1035533.05</v>
      </c>
      <c r="I18" s="62">
        <f t="shared" si="1"/>
        <v>-1.326984399898679</v>
      </c>
      <c r="J18" s="35"/>
      <c r="K18" s="63">
        <f t="shared" si="2"/>
        <v>-1.9629027776377659</v>
      </c>
    </row>
    <row r="19" spans="2:11" ht="15">
      <c r="B19" s="35" t="s">
        <v>5</v>
      </c>
      <c r="C19" s="39">
        <v>12837.01</v>
      </c>
      <c r="D19" s="39">
        <v>11037.72</v>
      </c>
      <c r="E19" s="40">
        <f t="shared" si="0"/>
        <v>-14.016425943424526</v>
      </c>
      <c r="F19" s="35"/>
      <c r="G19" s="39">
        <v>902426.31</v>
      </c>
      <c r="H19" s="39">
        <v>1090345.13</v>
      </c>
      <c r="I19" s="39">
        <f t="shared" si="1"/>
        <v>20.823730194657095</v>
      </c>
      <c r="J19" s="35"/>
      <c r="K19" s="45">
        <f t="shared" si="2"/>
        <v>20.335080182170937</v>
      </c>
    </row>
    <row r="20" spans="2:11" ht="15">
      <c r="B20" s="35" t="s">
        <v>6</v>
      </c>
      <c r="C20" s="39">
        <v>13475.81</v>
      </c>
      <c r="D20" s="39">
        <v>10704.92</v>
      </c>
      <c r="E20" s="40">
        <f t="shared" si="0"/>
        <v>-20.561955088413978</v>
      </c>
      <c r="F20" s="35"/>
      <c r="G20" s="39">
        <v>1015657.72</v>
      </c>
      <c r="H20" s="39">
        <v>1098800.22</v>
      </c>
      <c r="I20" s="39">
        <f t="shared" si="1"/>
        <v>8.18607473391725</v>
      </c>
      <c r="J20" s="35"/>
      <c r="K20" s="45">
        <f t="shared" si="2"/>
        <v>7.809638657871721</v>
      </c>
    </row>
    <row r="21" spans="2:11" ht="15">
      <c r="B21" s="35" t="s">
        <v>7</v>
      </c>
      <c r="C21" s="35">
        <v>12965.82</v>
      </c>
      <c r="D21" s="35">
        <v>9052.62</v>
      </c>
      <c r="E21" s="62">
        <f t="shared" si="0"/>
        <v>-30.180890988768923</v>
      </c>
      <c r="F21" s="35"/>
      <c r="G21" s="39">
        <v>955265.34</v>
      </c>
      <c r="H21" s="39">
        <v>1034073.47</v>
      </c>
      <c r="I21" s="39">
        <f t="shared" si="1"/>
        <v>8.249868041899228</v>
      </c>
      <c r="J21" s="35"/>
      <c r="K21" s="45">
        <f t="shared" si="2"/>
        <v>7.735232359181671</v>
      </c>
    </row>
    <row r="22" spans="2:11" ht="15">
      <c r="B22" s="35" t="s">
        <v>8</v>
      </c>
      <c r="C22" s="39">
        <v>11266.1</v>
      </c>
      <c r="D22" s="39">
        <v>9394.68</v>
      </c>
      <c r="E22" s="62">
        <f t="shared" si="0"/>
        <v>-16.61107215451665</v>
      </c>
      <c r="F22" s="35"/>
      <c r="G22" s="35">
        <v>932463.83</v>
      </c>
      <c r="H22" s="35">
        <v>1044440.17</v>
      </c>
      <c r="I22" s="39">
        <f t="shared" si="1"/>
        <v>12.008652389229947</v>
      </c>
      <c r="J22" s="35"/>
      <c r="K22" s="45">
        <f t="shared" si="2"/>
        <v>11.666994603000475</v>
      </c>
    </row>
    <row r="23" spans="2:11" ht="15">
      <c r="B23" s="35" t="s">
        <v>9</v>
      </c>
      <c r="C23" s="35">
        <v>10827.76</v>
      </c>
      <c r="D23" s="39">
        <v>8840</v>
      </c>
      <c r="E23" s="62">
        <f t="shared" si="0"/>
        <v>-18.357998330217885</v>
      </c>
      <c r="F23" s="35"/>
      <c r="G23" s="35">
        <v>942389.56</v>
      </c>
      <c r="H23" s="35">
        <v>1014027.95</v>
      </c>
      <c r="I23" s="39">
        <f t="shared" si="1"/>
        <v>7.6017809450265865</v>
      </c>
      <c r="J23" s="35"/>
      <c r="K23" s="45">
        <f t="shared" si="2"/>
        <v>7.306899333302073</v>
      </c>
    </row>
    <row r="24" spans="2:11" ht="15">
      <c r="B24" s="35" t="s">
        <v>10</v>
      </c>
      <c r="C24" s="35">
        <v>10781.62</v>
      </c>
      <c r="D24" s="35">
        <v>8613.05</v>
      </c>
      <c r="E24" s="62">
        <f t="shared" si="0"/>
        <v>-20.113582188947497</v>
      </c>
      <c r="F24" s="35"/>
      <c r="G24" s="35">
        <v>938552.11</v>
      </c>
      <c r="H24" s="35">
        <v>992086.54</v>
      </c>
      <c r="I24" s="39">
        <f t="shared" si="1"/>
        <v>5.703937951830938</v>
      </c>
      <c r="J24" s="35"/>
      <c r="K24" s="45">
        <f t="shared" si="2"/>
        <v>5.410727374028952</v>
      </c>
    </row>
    <row r="25" spans="2:11" ht="15">
      <c r="B25" s="35" t="s">
        <v>11</v>
      </c>
      <c r="C25" s="39">
        <v>12580.47</v>
      </c>
      <c r="D25" s="39">
        <v>11484.45</v>
      </c>
      <c r="E25" s="40">
        <f t="shared" si="0"/>
        <v>-8.712075145046239</v>
      </c>
      <c r="F25" s="35"/>
      <c r="G25" s="35">
        <v>985853.42</v>
      </c>
      <c r="H25" s="35">
        <v>1099480.21</v>
      </c>
      <c r="I25" s="39">
        <f t="shared" si="1"/>
        <v>11.525728642296531</v>
      </c>
      <c r="J25" s="35"/>
      <c r="K25" s="45">
        <f t="shared" si="2"/>
        <v>11.270728200141514</v>
      </c>
    </row>
    <row r="26" spans="2:11" ht="15">
      <c r="B26" s="35" t="s">
        <v>12</v>
      </c>
      <c r="C26" s="35">
        <v>12388.26</v>
      </c>
      <c r="D26" s="35">
        <v>11216.44</v>
      </c>
      <c r="E26" s="40">
        <f t="shared" si="0"/>
        <v>-9.45911693813336</v>
      </c>
      <c r="F26" s="35"/>
      <c r="G26" s="35">
        <v>984492.72</v>
      </c>
      <c r="H26" s="35">
        <v>1070469.04</v>
      </c>
      <c r="I26" s="39">
        <f t="shared" si="1"/>
        <v>8.733057975278891</v>
      </c>
      <c r="J26" s="35"/>
      <c r="K26" s="45">
        <f t="shared" si="2"/>
        <v>8.506983451524976</v>
      </c>
    </row>
    <row r="27" spans="2:11" ht="15">
      <c r="B27" s="35" t="s">
        <v>13</v>
      </c>
      <c r="C27" s="35">
        <v>9830.67</v>
      </c>
      <c r="D27" s="35">
        <v>9284.99</v>
      </c>
      <c r="E27" s="40">
        <f t="shared" si="0"/>
        <v>-5.550791553373273</v>
      </c>
      <c r="F27" s="35"/>
      <c r="G27" s="35">
        <v>966737.57</v>
      </c>
      <c r="H27" s="35">
        <v>1025990.51</v>
      </c>
      <c r="I27" s="39">
        <f t="shared" si="1"/>
        <v>6.129164919079338</v>
      </c>
      <c r="J27" s="35"/>
      <c r="K27" s="45">
        <f t="shared" si="2"/>
        <v>6.011588089327993</v>
      </c>
    </row>
    <row r="28" spans="2:11" ht="15.75">
      <c r="B28" s="35"/>
      <c r="C28" s="42">
        <f>SUM(C16:C27)</f>
        <v>147807</v>
      </c>
      <c r="D28" s="42">
        <f>SUM(D16:D27)</f>
        <v>121422.36</v>
      </c>
      <c r="E28" s="43">
        <f>SUM(E16:E27)/12</f>
        <v>-17.034496555400736</v>
      </c>
      <c r="F28" s="35"/>
      <c r="G28" s="42">
        <f>SUM(G16:G27)</f>
        <v>11531246.66</v>
      </c>
      <c r="H28" s="42">
        <f>SUM(H16:H27)</f>
        <v>12551507.859999998</v>
      </c>
      <c r="I28" s="42">
        <f>SUM(I16:I27)/12</f>
        <v>8.976083998866649</v>
      </c>
      <c r="J28" s="35"/>
      <c r="K28" s="46">
        <f>SUM(K16:K27)/12</f>
        <v>8.63965623562045</v>
      </c>
    </row>
  </sheetData>
  <sheetProtection/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30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5.28125" style="0" customWidth="1"/>
    <col min="3" max="3" width="13.28125" style="0" customWidth="1"/>
    <col min="4" max="4" width="13.140625" style="0" customWidth="1"/>
    <col min="5" max="5" width="9.7109375" style="0" customWidth="1"/>
    <col min="6" max="6" width="4.140625" style="0" customWidth="1"/>
    <col min="7" max="7" width="14.57421875" style="0" customWidth="1"/>
    <col min="8" max="8" width="13.421875" style="0" customWidth="1"/>
    <col min="10" max="10" width="3.00390625" style="0" customWidth="1"/>
    <col min="11" max="11" width="24.421875" style="0" customWidth="1"/>
  </cols>
  <sheetData>
    <row r="2" ht="18.75">
      <c r="B2" s="7" t="s">
        <v>15</v>
      </c>
    </row>
    <row r="4" ht="15.75">
      <c r="B4" s="33" t="s">
        <v>50</v>
      </c>
    </row>
    <row r="6" spans="2:11" ht="15.75">
      <c r="B6" s="34" t="s">
        <v>56</v>
      </c>
      <c r="C6" s="35"/>
      <c r="D6" s="35"/>
      <c r="E6" s="35"/>
      <c r="F6" s="35"/>
      <c r="G6" s="35"/>
      <c r="H6" s="35"/>
      <c r="I6" s="35"/>
      <c r="J6" s="35"/>
      <c r="K6" s="35"/>
    </row>
    <row r="7" spans="2:11" ht="15.75">
      <c r="B7" s="36"/>
      <c r="C7" s="35"/>
      <c r="D7" s="35"/>
      <c r="E7" s="35"/>
      <c r="F7" s="35"/>
      <c r="G7" s="35"/>
      <c r="H7" s="35"/>
      <c r="I7" s="35"/>
      <c r="J7" s="35"/>
      <c r="K7" s="35"/>
    </row>
    <row r="8" spans="2:11" ht="15"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2:11" ht="15.75">
      <c r="B9" s="34" t="s">
        <v>75</v>
      </c>
      <c r="C9" s="35"/>
      <c r="D9" s="35"/>
      <c r="E9" s="35"/>
      <c r="F9" s="35"/>
      <c r="G9" s="35"/>
      <c r="H9" s="35"/>
      <c r="I9" s="35"/>
      <c r="J9" s="35"/>
      <c r="K9" s="35"/>
    </row>
    <row r="10" spans="2:11" ht="15.75">
      <c r="B10" s="34"/>
      <c r="C10" s="41" t="s">
        <v>76</v>
      </c>
      <c r="D10" s="35"/>
      <c r="E10" s="35"/>
      <c r="F10" s="35"/>
      <c r="G10" s="35"/>
      <c r="H10" s="35"/>
      <c r="I10" s="35"/>
      <c r="J10" s="35"/>
      <c r="K10" s="35"/>
    </row>
    <row r="11" spans="2:11" ht="15"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2:11" ht="15.75">
      <c r="B12" s="35"/>
      <c r="C12" s="51" t="s">
        <v>79</v>
      </c>
      <c r="D12" s="35"/>
      <c r="E12" s="35"/>
      <c r="F12" s="35"/>
      <c r="G12" s="51" t="s">
        <v>79</v>
      </c>
      <c r="H12" s="35"/>
      <c r="I12" s="35"/>
      <c r="J12" s="35"/>
      <c r="K12" s="35"/>
    </row>
    <row r="13" spans="2:11" ht="1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5.75">
      <c r="B14" s="36"/>
      <c r="C14" s="36" t="s">
        <v>59</v>
      </c>
      <c r="D14" s="35"/>
      <c r="E14" s="37"/>
      <c r="F14" s="35"/>
      <c r="G14" s="36" t="s">
        <v>58</v>
      </c>
      <c r="H14" s="35"/>
      <c r="I14" s="35"/>
      <c r="J14" s="35"/>
      <c r="K14" s="36" t="s">
        <v>60</v>
      </c>
    </row>
    <row r="15" spans="2:11" ht="15.75">
      <c r="B15" s="35"/>
      <c r="C15" s="37">
        <v>2.017</v>
      </c>
      <c r="D15" s="37">
        <v>2.018</v>
      </c>
      <c r="E15" s="37" t="s">
        <v>51</v>
      </c>
      <c r="F15" s="35"/>
      <c r="G15" s="37">
        <v>2.017</v>
      </c>
      <c r="H15" s="37">
        <v>2.018</v>
      </c>
      <c r="I15" s="37" t="s">
        <v>51</v>
      </c>
      <c r="J15" s="35"/>
      <c r="K15" s="18" t="s">
        <v>63</v>
      </c>
    </row>
    <row r="16" spans="2:11" ht="15.75">
      <c r="B16" s="35"/>
      <c r="C16" s="37"/>
      <c r="D16" s="37"/>
      <c r="E16" s="37"/>
      <c r="F16" s="35"/>
      <c r="G16" s="35"/>
      <c r="H16" s="35"/>
      <c r="I16" s="35"/>
      <c r="J16" s="35"/>
      <c r="K16" s="35"/>
    </row>
    <row r="17" spans="2:11" ht="15">
      <c r="B17" s="35" t="s">
        <v>2</v>
      </c>
      <c r="C17" s="39">
        <v>50365.49</v>
      </c>
      <c r="D17" s="39">
        <v>31402.9</v>
      </c>
      <c r="E17" s="40">
        <f aca="true" t="shared" si="0" ref="E17:E28">((D17-C17)*100)/C17</f>
        <v>-37.64996627651195</v>
      </c>
      <c r="F17" s="35"/>
      <c r="G17" s="39">
        <v>606782.83</v>
      </c>
      <c r="H17" s="39">
        <v>692957.28</v>
      </c>
      <c r="I17" s="39">
        <f aca="true" t="shared" si="1" ref="I17:I28">((H17-G17)*100)/G17</f>
        <v>14.201860326206013</v>
      </c>
      <c r="J17" s="35"/>
      <c r="K17" s="45">
        <f aca="true" t="shared" si="2" ref="K17:K28">(((D17+H17)-(C17+G17))*100)/(C17+G17)</f>
        <v>10.227806714928542</v>
      </c>
    </row>
    <row r="18" spans="2:11" ht="15">
      <c r="B18" s="35" t="s">
        <v>3</v>
      </c>
      <c r="C18" s="35">
        <v>38538.09</v>
      </c>
      <c r="D18" s="35">
        <v>24441.42</v>
      </c>
      <c r="E18" s="40">
        <f t="shared" si="0"/>
        <v>-36.57853827213543</v>
      </c>
      <c r="F18" s="35"/>
      <c r="G18" s="39">
        <v>537638.02</v>
      </c>
      <c r="H18" s="39">
        <v>584805.9</v>
      </c>
      <c r="I18" s="39">
        <f t="shared" si="1"/>
        <v>8.773166748884314</v>
      </c>
      <c r="J18" s="35"/>
      <c r="K18" s="45">
        <f t="shared" si="2"/>
        <v>5.739774597735418</v>
      </c>
    </row>
    <row r="19" spans="2:11" ht="15">
      <c r="B19" s="35" t="s">
        <v>4</v>
      </c>
      <c r="C19" s="39">
        <v>31544.86</v>
      </c>
      <c r="D19" s="39">
        <v>25685.42</v>
      </c>
      <c r="E19" s="40">
        <f t="shared" si="0"/>
        <v>-18.574943746778406</v>
      </c>
      <c r="F19" s="35"/>
      <c r="G19" s="39">
        <v>647405.72</v>
      </c>
      <c r="H19" s="39">
        <v>652912.12</v>
      </c>
      <c r="I19" s="39">
        <f t="shared" si="1"/>
        <v>0.8505331092842404</v>
      </c>
      <c r="J19" s="35"/>
      <c r="K19" s="63">
        <f t="shared" si="2"/>
        <v>-0.05199789357274293</v>
      </c>
    </row>
    <row r="20" spans="2:11" ht="15">
      <c r="B20" s="35" t="s">
        <v>5</v>
      </c>
      <c r="C20" s="35">
        <v>36403.34</v>
      </c>
      <c r="D20" s="35">
        <v>26209.06</v>
      </c>
      <c r="E20" s="40">
        <f t="shared" si="0"/>
        <v>-28.00369416652427</v>
      </c>
      <c r="F20" s="35"/>
      <c r="G20" s="39">
        <v>566081.03</v>
      </c>
      <c r="H20" s="39">
        <v>669140.25</v>
      </c>
      <c r="I20" s="39">
        <f t="shared" si="1"/>
        <v>18.205736376645575</v>
      </c>
      <c r="J20" s="35"/>
      <c r="K20" s="45">
        <f t="shared" si="2"/>
        <v>15.413667909758399</v>
      </c>
    </row>
    <row r="21" spans="2:11" ht="15">
      <c r="B21" s="35" t="s">
        <v>6</v>
      </c>
      <c r="C21" s="39">
        <v>32338.48</v>
      </c>
      <c r="D21" s="39">
        <v>28072.83</v>
      </c>
      <c r="E21" s="40">
        <f t="shared" si="0"/>
        <v>-13.190632336461077</v>
      </c>
      <c r="F21" s="35"/>
      <c r="G21" s="39">
        <v>643478.52</v>
      </c>
      <c r="H21" s="39">
        <v>653981.02</v>
      </c>
      <c r="I21" s="39">
        <f t="shared" si="1"/>
        <v>1.6321446130012234</v>
      </c>
      <c r="J21" s="35"/>
      <c r="K21" s="45">
        <f t="shared" si="2"/>
        <v>0.9228607744404146</v>
      </c>
    </row>
    <row r="22" spans="2:11" ht="15">
      <c r="B22" s="35" t="s">
        <v>7</v>
      </c>
      <c r="C22" s="39">
        <v>28213.57</v>
      </c>
      <c r="D22" s="39">
        <v>29157.38</v>
      </c>
      <c r="E22" s="39">
        <f t="shared" si="0"/>
        <v>3.3452342259416348</v>
      </c>
      <c r="F22" s="35"/>
      <c r="G22" s="35">
        <v>587786.51</v>
      </c>
      <c r="H22" s="35">
        <v>621633.09</v>
      </c>
      <c r="I22" s="39">
        <f t="shared" si="1"/>
        <v>5.758311806101157</v>
      </c>
      <c r="J22" s="35"/>
      <c r="K22" s="45">
        <f t="shared" si="2"/>
        <v>5.647789850936386</v>
      </c>
    </row>
    <row r="23" spans="2:11" ht="15">
      <c r="B23" s="35" t="s">
        <v>8</v>
      </c>
      <c r="C23" s="39">
        <v>28108.09</v>
      </c>
      <c r="D23" s="39">
        <v>28078.77</v>
      </c>
      <c r="E23" s="40">
        <f t="shared" si="0"/>
        <v>-0.10431160566228338</v>
      </c>
      <c r="F23" s="35"/>
      <c r="G23" s="35">
        <v>600343.72</v>
      </c>
      <c r="H23" s="35">
        <v>678758.71</v>
      </c>
      <c r="I23" s="39">
        <f t="shared" si="1"/>
        <v>13.06168239754386</v>
      </c>
      <c r="J23" s="35"/>
      <c r="K23" s="45">
        <f t="shared" si="2"/>
        <v>12.472821106203838</v>
      </c>
    </row>
    <row r="24" spans="2:11" ht="15">
      <c r="B24" s="35" t="s">
        <v>9</v>
      </c>
      <c r="C24" s="39">
        <v>42575.23</v>
      </c>
      <c r="D24" s="39">
        <v>36680.23</v>
      </c>
      <c r="E24" s="62">
        <f t="shared" si="0"/>
        <v>-13.846079046431457</v>
      </c>
      <c r="F24" s="35"/>
      <c r="G24" s="35">
        <v>621353.08</v>
      </c>
      <c r="H24" s="35">
        <v>645441.55</v>
      </c>
      <c r="I24" s="39">
        <f t="shared" si="1"/>
        <v>3.8767764698293745</v>
      </c>
      <c r="J24" s="35"/>
      <c r="K24" s="45">
        <f t="shared" si="2"/>
        <v>2.740276280732793</v>
      </c>
    </row>
    <row r="25" spans="2:11" ht="15">
      <c r="B25" s="35" t="s">
        <v>10</v>
      </c>
      <c r="C25" s="39">
        <v>30796.98</v>
      </c>
      <c r="D25" s="39">
        <v>25115.79</v>
      </c>
      <c r="E25" s="62">
        <f t="shared" si="0"/>
        <v>-18.447230864844535</v>
      </c>
      <c r="F25" s="35"/>
      <c r="G25" s="35">
        <v>587687.22</v>
      </c>
      <c r="H25" s="35">
        <v>590684.58</v>
      </c>
      <c r="I25" s="39">
        <f t="shared" si="1"/>
        <v>0.5100264048620942</v>
      </c>
      <c r="J25" s="35"/>
      <c r="K25" s="63">
        <f t="shared" si="2"/>
        <v>-0.4339367117219742</v>
      </c>
    </row>
    <row r="26" spans="2:11" ht="15">
      <c r="B26" s="35" t="s">
        <v>11</v>
      </c>
      <c r="C26" s="39">
        <v>27407.73</v>
      </c>
      <c r="D26" s="39">
        <v>26995.65</v>
      </c>
      <c r="E26" s="62">
        <f t="shared" si="0"/>
        <v>-1.503517438328523</v>
      </c>
      <c r="F26" s="35"/>
      <c r="G26" s="39">
        <v>636146.41</v>
      </c>
      <c r="H26" s="39">
        <v>712891.6</v>
      </c>
      <c r="I26" s="39">
        <f t="shared" si="1"/>
        <v>12.064076570046185</v>
      </c>
      <c r="J26" s="35"/>
      <c r="K26" s="45">
        <f t="shared" si="2"/>
        <v>11.503674741596816</v>
      </c>
    </row>
    <row r="27" spans="2:11" ht="15">
      <c r="B27" s="35" t="s">
        <v>12</v>
      </c>
      <c r="C27" s="39">
        <v>26044.3</v>
      </c>
      <c r="D27" s="39">
        <v>23931.48</v>
      </c>
      <c r="E27" s="62">
        <f t="shared" si="0"/>
        <v>-8.112408473255183</v>
      </c>
      <c r="F27" s="35"/>
      <c r="G27" s="39">
        <v>620619.96</v>
      </c>
      <c r="H27" s="39">
        <v>635922.73</v>
      </c>
      <c r="I27" s="39">
        <f t="shared" si="1"/>
        <v>2.4657231456107245</v>
      </c>
      <c r="J27" s="35"/>
      <c r="K27" s="45">
        <f t="shared" si="2"/>
        <v>2.0396905807041126</v>
      </c>
    </row>
    <row r="28" spans="2:11" ht="15">
      <c r="B28" s="35" t="s">
        <v>13</v>
      </c>
      <c r="C28" s="35">
        <v>33351.49</v>
      </c>
      <c r="D28" s="35">
        <v>24347.85</v>
      </c>
      <c r="E28" s="62">
        <f t="shared" si="0"/>
        <v>-26.996215161601476</v>
      </c>
      <c r="F28" s="35"/>
      <c r="G28" s="39">
        <v>598275.16</v>
      </c>
      <c r="H28" s="39">
        <v>652768.33</v>
      </c>
      <c r="I28" s="39">
        <f t="shared" si="1"/>
        <v>9.10837916118729</v>
      </c>
      <c r="J28" s="35"/>
      <c r="K28" s="45">
        <f t="shared" si="2"/>
        <v>7.201964958254992</v>
      </c>
    </row>
    <row r="29" spans="2:11" ht="15.75">
      <c r="B29" s="35"/>
      <c r="C29" s="42">
        <f>SUM(C17:C28)</f>
        <v>405687.6499999999</v>
      </c>
      <c r="D29" s="42">
        <f>SUM(D17:D28)</f>
        <v>330118.77999999997</v>
      </c>
      <c r="E29" s="64">
        <f>SUM(E17:E28)/12</f>
        <v>-16.63852526354941</v>
      </c>
      <c r="F29" s="35"/>
      <c r="G29" s="42">
        <f>SUM(G17:G28)</f>
        <v>7253598.18</v>
      </c>
      <c r="H29" s="42">
        <f>SUM(H17:H28)</f>
        <v>7791897.16</v>
      </c>
      <c r="I29" s="42">
        <f>SUM(I17:I28)/12</f>
        <v>7.54236809410017</v>
      </c>
      <c r="J29" s="35"/>
      <c r="K29" s="46">
        <f>SUM(K17:K28)/12</f>
        <v>6.118699409166417</v>
      </c>
    </row>
    <row r="30" spans="7:9" ht="12.75">
      <c r="G30" s="19"/>
      <c r="H30" s="19"/>
      <c r="I30" s="24"/>
    </row>
  </sheetData>
  <sheetProtection/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0" customWidth="1"/>
    <col min="2" max="3" width="13.57421875" style="0" customWidth="1"/>
    <col min="4" max="4" width="7.7109375" style="0" customWidth="1"/>
    <col min="5" max="5" width="5.140625" style="0" customWidth="1"/>
    <col min="6" max="6" width="14.28125" style="0" customWidth="1"/>
    <col min="7" max="7" width="13.57421875" style="0" customWidth="1"/>
    <col min="8" max="8" width="7.7109375" style="0" customWidth="1"/>
    <col min="9" max="9" width="6.57421875" style="0" customWidth="1"/>
    <col min="10" max="10" width="13.28125" style="0" customWidth="1"/>
    <col min="11" max="11" width="13.421875" style="0" customWidth="1"/>
    <col min="12" max="12" width="7.57421875" style="0" customWidth="1"/>
  </cols>
  <sheetData>
    <row r="3" ht="18.75">
      <c r="B3" s="7" t="s">
        <v>15</v>
      </c>
    </row>
    <row r="5" ht="15.75">
      <c r="B5" s="33" t="s">
        <v>50</v>
      </c>
    </row>
    <row r="8" ht="18">
      <c r="F8" s="53" t="s">
        <v>80</v>
      </c>
    </row>
    <row r="10" spans="2:10" ht="15.75">
      <c r="B10" s="34" t="s">
        <v>62</v>
      </c>
      <c r="C10" s="35"/>
      <c r="D10" s="35"/>
      <c r="F10" s="52" t="s">
        <v>77</v>
      </c>
      <c r="J10" s="52" t="s">
        <v>78</v>
      </c>
    </row>
    <row r="11" spans="2:4" ht="15">
      <c r="B11" s="35"/>
      <c r="C11" s="35"/>
      <c r="D11" s="35"/>
    </row>
    <row r="12" spans="2:4" ht="15">
      <c r="B12" s="35"/>
      <c r="C12" s="35"/>
      <c r="D12" s="35"/>
    </row>
    <row r="13" spans="2:10" ht="15.75">
      <c r="B13" s="51" t="s">
        <v>79</v>
      </c>
      <c r="C13" s="35"/>
      <c r="D13" s="37"/>
      <c r="F13" s="51" t="s">
        <v>79</v>
      </c>
      <c r="J13" s="51" t="s">
        <v>79</v>
      </c>
    </row>
    <row r="14" spans="2:4" ht="15.75">
      <c r="B14" s="44"/>
      <c r="C14" s="35"/>
      <c r="D14" s="37"/>
    </row>
    <row r="15" spans="1:12" ht="15.75">
      <c r="A15" s="51"/>
      <c r="B15" s="37">
        <v>2.017</v>
      </c>
      <c r="C15" s="37">
        <v>2.018</v>
      </c>
      <c r="D15" s="37" t="s">
        <v>51</v>
      </c>
      <c r="F15" s="37">
        <v>2.017</v>
      </c>
      <c r="G15" s="37">
        <v>2.018</v>
      </c>
      <c r="H15" s="37" t="s">
        <v>51</v>
      </c>
      <c r="J15" s="37">
        <v>2.017</v>
      </c>
      <c r="K15" s="37">
        <v>2.018</v>
      </c>
      <c r="L15" s="37" t="s">
        <v>51</v>
      </c>
    </row>
    <row r="16" spans="2:4" ht="15.75">
      <c r="B16" s="38"/>
      <c r="C16" s="38"/>
      <c r="D16" s="37"/>
    </row>
    <row r="17" spans="1:12" ht="15">
      <c r="A17" s="35" t="s">
        <v>2</v>
      </c>
      <c r="B17" s="39">
        <v>82900.56</v>
      </c>
      <c r="C17" s="39">
        <v>88456.3</v>
      </c>
      <c r="D17" s="39">
        <f aca="true" t="shared" si="0" ref="D17:D28">((C17-B17)*100)/B17</f>
        <v>6.701691761792689</v>
      </c>
      <c r="F17" s="48">
        <v>842367.72</v>
      </c>
      <c r="G17" s="48">
        <v>882721.35</v>
      </c>
      <c r="H17" s="39">
        <f aca="true" t="shared" si="1" ref="H17:H28">((G17-F17)*100)/F17</f>
        <v>4.79050051917944</v>
      </c>
      <c r="J17" s="50">
        <v>388807.25</v>
      </c>
      <c r="K17" s="50">
        <v>396929.45</v>
      </c>
      <c r="L17" s="39">
        <f aca="true" t="shared" si="2" ref="L17:L28">((K17-J17)*100)/J17</f>
        <v>2.08900425596488</v>
      </c>
    </row>
    <row r="18" spans="1:12" ht="15">
      <c r="A18" s="35" t="s">
        <v>3</v>
      </c>
      <c r="B18" s="35">
        <v>79643.67</v>
      </c>
      <c r="C18" s="35">
        <v>59882.73</v>
      </c>
      <c r="D18" s="62">
        <f t="shared" si="0"/>
        <v>-24.81168936589687</v>
      </c>
      <c r="F18" s="48">
        <v>729114.92</v>
      </c>
      <c r="G18" s="48">
        <v>765818.83</v>
      </c>
      <c r="H18" s="39">
        <f t="shared" si="1"/>
        <v>5.034036335451744</v>
      </c>
      <c r="J18" s="48">
        <v>340656.19</v>
      </c>
      <c r="K18" s="50">
        <v>338704.8</v>
      </c>
      <c r="L18" s="62">
        <f t="shared" si="2"/>
        <v>-0.5728326850599762</v>
      </c>
    </row>
    <row r="19" spans="1:12" ht="15">
      <c r="A19" s="35" t="s">
        <v>4</v>
      </c>
      <c r="B19" s="35">
        <v>83174.56</v>
      </c>
      <c r="C19" s="35">
        <v>76432.54</v>
      </c>
      <c r="D19" s="62">
        <f t="shared" si="0"/>
        <v>-8.105867948084132</v>
      </c>
      <c r="F19" s="48">
        <v>899208.48</v>
      </c>
      <c r="G19" s="48">
        <v>840333.39</v>
      </c>
      <c r="H19" s="62">
        <f t="shared" si="1"/>
        <v>-6.547434917428711</v>
      </c>
      <c r="J19" s="50">
        <v>411161.83</v>
      </c>
      <c r="K19" s="50">
        <v>371439.8</v>
      </c>
      <c r="L19" s="62">
        <f t="shared" si="2"/>
        <v>-9.660923534657881</v>
      </c>
    </row>
    <row r="20" spans="1:12" ht="15">
      <c r="A20" s="35" t="s">
        <v>5</v>
      </c>
      <c r="B20" s="35">
        <v>68588.83</v>
      </c>
      <c r="C20" s="35">
        <v>66363.82</v>
      </c>
      <c r="D20" s="62">
        <f t="shared" si="0"/>
        <v>-3.2439830217252497</v>
      </c>
      <c r="F20" s="48">
        <v>808594.34</v>
      </c>
      <c r="G20" s="48">
        <v>871921.68</v>
      </c>
      <c r="H20" s="39">
        <f t="shared" si="1"/>
        <v>7.831781261293529</v>
      </c>
      <c r="J20" s="48">
        <v>360783.26</v>
      </c>
      <c r="K20" s="48">
        <v>401575.81</v>
      </c>
      <c r="L20" s="39">
        <f t="shared" si="2"/>
        <v>11.306663729353737</v>
      </c>
    </row>
    <row r="21" spans="1:12" ht="15">
      <c r="A21" s="35" t="s">
        <v>6</v>
      </c>
      <c r="B21" s="35">
        <v>69589.99</v>
      </c>
      <c r="C21" s="35">
        <v>70826.87</v>
      </c>
      <c r="D21" s="39">
        <f t="shared" si="0"/>
        <v>1.777382063138664</v>
      </c>
      <c r="F21" s="48">
        <v>873290.53</v>
      </c>
      <c r="G21" s="48">
        <v>906445.96</v>
      </c>
      <c r="H21" s="39">
        <f t="shared" si="1"/>
        <v>3.7966093597739956</v>
      </c>
      <c r="J21" s="50">
        <v>410811.02</v>
      </c>
      <c r="K21" s="50">
        <v>409834.38</v>
      </c>
      <c r="L21" s="62">
        <f t="shared" si="2"/>
        <v>-0.23773461578513982</v>
      </c>
    </row>
    <row r="22" spans="1:12" ht="15">
      <c r="A22" s="35" t="s">
        <v>7</v>
      </c>
      <c r="B22" s="35">
        <v>65453.27</v>
      </c>
      <c r="C22" s="35">
        <v>71968.91</v>
      </c>
      <c r="D22" s="39">
        <f t="shared" si="0"/>
        <v>9.954643977298625</v>
      </c>
      <c r="F22" s="50">
        <v>830634.78</v>
      </c>
      <c r="G22" s="50">
        <v>846567.97</v>
      </c>
      <c r="H22" s="66">
        <f t="shared" si="1"/>
        <v>1.9181944199350698</v>
      </c>
      <c r="J22" s="48">
        <v>383389.13</v>
      </c>
      <c r="K22" s="48">
        <v>375061.71</v>
      </c>
      <c r="L22" s="62">
        <f t="shared" si="2"/>
        <v>-2.1720542781168533</v>
      </c>
    </row>
    <row r="23" spans="1:12" ht="15">
      <c r="A23" s="35" t="s">
        <v>8</v>
      </c>
      <c r="B23" s="39">
        <v>67020.82</v>
      </c>
      <c r="C23" s="39">
        <v>72996</v>
      </c>
      <c r="D23" s="39">
        <f t="shared" si="0"/>
        <v>8.915408674498451</v>
      </c>
      <c r="F23" s="48">
        <v>752642.18</v>
      </c>
      <c r="G23" s="48">
        <v>789381.38</v>
      </c>
      <c r="H23" s="66">
        <f t="shared" si="1"/>
        <v>4.881363412292406</v>
      </c>
      <c r="J23" s="50">
        <v>342525.2</v>
      </c>
      <c r="K23" s="50">
        <v>364256.24</v>
      </c>
      <c r="L23" s="66">
        <f t="shared" si="2"/>
        <v>6.344362400197118</v>
      </c>
    </row>
    <row r="24" spans="1:12" ht="15">
      <c r="A24" s="35" t="s">
        <v>9</v>
      </c>
      <c r="B24" s="35">
        <v>62111.58</v>
      </c>
      <c r="C24" s="35">
        <v>74869.82</v>
      </c>
      <c r="D24" s="39">
        <f t="shared" si="0"/>
        <v>20.54083956647054</v>
      </c>
      <c r="F24" s="48">
        <v>588303.03</v>
      </c>
      <c r="G24" s="48">
        <v>616118.26</v>
      </c>
      <c r="H24" s="66">
        <f t="shared" si="1"/>
        <v>4.728044660929246</v>
      </c>
      <c r="J24" s="48">
        <v>317671.61</v>
      </c>
      <c r="K24" s="48">
        <v>311068.71</v>
      </c>
      <c r="L24" s="62">
        <f t="shared" si="2"/>
        <v>-2.0785300896104517</v>
      </c>
    </row>
    <row r="25" spans="1:12" ht="15">
      <c r="A25" s="35" t="s">
        <v>10</v>
      </c>
      <c r="B25" s="35">
        <v>110125.16</v>
      </c>
      <c r="C25" s="35">
        <v>99683.62</v>
      </c>
      <c r="D25" s="62">
        <f t="shared" si="0"/>
        <v>-9.481520844101391</v>
      </c>
      <c r="F25" s="50">
        <v>755988.9</v>
      </c>
      <c r="G25" s="50">
        <v>737650.59</v>
      </c>
      <c r="H25" s="62">
        <f t="shared" si="1"/>
        <v>-2.425737996946788</v>
      </c>
      <c r="J25" s="48">
        <v>362618.58</v>
      </c>
      <c r="K25" s="48">
        <v>341037.81</v>
      </c>
      <c r="L25" s="62">
        <f t="shared" si="2"/>
        <v>-5.9513690666374615</v>
      </c>
    </row>
    <row r="26" spans="1:12" ht="15">
      <c r="A26" s="35" t="s">
        <v>11</v>
      </c>
      <c r="B26" s="39">
        <v>124778.53</v>
      </c>
      <c r="C26" s="39">
        <v>122593.65</v>
      </c>
      <c r="D26" s="62">
        <f t="shared" si="0"/>
        <v>-1.7510063630337724</v>
      </c>
      <c r="F26" s="50">
        <v>813404.66</v>
      </c>
      <c r="G26" s="50">
        <v>873355.82</v>
      </c>
      <c r="H26" s="39">
        <f t="shared" si="1"/>
        <v>7.370397902564256</v>
      </c>
      <c r="J26" s="48">
        <v>377775.46</v>
      </c>
      <c r="K26" s="48">
        <v>398208.91</v>
      </c>
      <c r="L26" s="39">
        <f t="shared" si="2"/>
        <v>5.408887596880949</v>
      </c>
    </row>
    <row r="27" spans="1:12" ht="15">
      <c r="A27" s="35" t="s">
        <v>12</v>
      </c>
      <c r="B27" s="35">
        <v>116434.55</v>
      </c>
      <c r="C27" s="35">
        <v>120220.19</v>
      </c>
      <c r="D27" s="39">
        <f t="shared" si="0"/>
        <v>3.2513029852393465</v>
      </c>
      <c r="F27" s="50">
        <v>843450.62</v>
      </c>
      <c r="G27" s="50">
        <v>847760.98</v>
      </c>
      <c r="H27" s="39">
        <f t="shared" si="1"/>
        <v>0.5110388086501123</v>
      </c>
      <c r="J27" s="50">
        <v>384090.7</v>
      </c>
      <c r="K27" s="50">
        <v>373097.78</v>
      </c>
      <c r="L27" s="62">
        <f t="shared" si="2"/>
        <v>-2.8620635698807555</v>
      </c>
    </row>
    <row r="28" spans="1:12" ht="15">
      <c r="A28" s="35" t="s">
        <v>13</v>
      </c>
      <c r="B28" s="35">
        <v>92695.06</v>
      </c>
      <c r="C28" s="35">
        <v>110704.79</v>
      </c>
      <c r="D28" s="39">
        <f t="shared" si="0"/>
        <v>19.429007327898592</v>
      </c>
      <c r="F28" s="48">
        <v>844124.15</v>
      </c>
      <c r="G28" s="48">
        <v>839199.96</v>
      </c>
      <c r="H28" s="62">
        <f t="shared" si="1"/>
        <v>-0.5833490251404442</v>
      </c>
      <c r="J28" s="50">
        <v>385437.5</v>
      </c>
      <c r="K28" s="48">
        <v>362895.95</v>
      </c>
      <c r="L28" s="62">
        <f t="shared" si="2"/>
        <v>-5.848302253932218</v>
      </c>
    </row>
    <row r="29" spans="2:12" ht="15.75">
      <c r="B29" s="42">
        <f>SUM(B17:B28)</f>
        <v>1022516.5800000001</v>
      </c>
      <c r="C29" s="42">
        <f>SUM(C17:C28)</f>
        <v>1034999.24</v>
      </c>
      <c r="D29" s="42">
        <f>SUM(D17:D28)/12</f>
        <v>1.9313507344579575</v>
      </c>
      <c r="F29" s="42">
        <f>SUM(F17:F28)</f>
        <v>9581124.31</v>
      </c>
      <c r="G29" s="42">
        <f>SUM(G17:G28)</f>
        <v>9817276.169999998</v>
      </c>
      <c r="H29" s="42">
        <f>SUM(H17:H28)/12</f>
        <v>2.6087870617128215</v>
      </c>
      <c r="J29" s="42">
        <f>SUM(J17:J28)</f>
        <v>4465727.73</v>
      </c>
      <c r="K29" s="42">
        <f>SUM(K17:K28)</f>
        <v>4444111.350000001</v>
      </c>
      <c r="L29" s="64">
        <f>SUM(L17:L28)/12</f>
        <v>-0.35290767594033773</v>
      </c>
    </row>
    <row r="30" spans="1:11" ht="12.75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</row>
  </sheetData>
  <sheetProtection/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K45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5.28125" style="0" customWidth="1"/>
    <col min="3" max="3" width="13.421875" style="0" customWidth="1"/>
    <col min="4" max="4" width="13.7109375" style="0" customWidth="1"/>
    <col min="5" max="5" width="7.8515625" style="0" customWidth="1"/>
    <col min="6" max="6" width="4.28125" style="0" customWidth="1"/>
    <col min="7" max="7" width="13.421875" style="0" customWidth="1"/>
    <col min="8" max="8" width="13.7109375" style="0" customWidth="1"/>
    <col min="9" max="9" width="7.8515625" style="0" customWidth="1"/>
    <col min="10" max="10" width="4.421875" style="0" customWidth="1"/>
    <col min="11" max="11" width="24.140625" style="0" customWidth="1"/>
  </cols>
  <sheetData>
    <row r="3" ht="18.75">
      <c r="B3" s="7" t="s">
        <v>15</v>
      </c>
    </row>
    <row r="5" ht="15.75">
      <c r="B5" s="33" t="s">
        <v>50</v>
      </c>
    </row>
    <row r="6" ht="12.75">
      <c r="B6" s="27"/>
    </row>
    <row r="7" ht="12.75">
      <c r="B7" s="27"/>
    </row>
    <row r="8" ht="12.75">
      <c r="B8" s="27"/>
    </row>
    <row r="9" ht="12.75">
      <c r="B9" s="27"/>
    </row>
    <row r="10" spans="2:11" ht="15.75">
      <c r="B10" s="34" t="s">
        <v>55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5.75">
      <c r="B11" s="34"/>
      <c r="C11" s="35"/>
      <c r="D11" s="35"/>
      <c r="E11" s="35"/>
      <c r="F11" s="35"/>
      <c r="G11" s="35"/>
      <c r="H11" s="35"/>
      <c r="I11" s="35"/>
      <c r="J11" s="35"/>
      <c r="K11" s="35"/>
    </row>
    <row r="12" spans="2:11" ht="15.75">
      <c r="B12" s="34"/>
      <c r="C12" s="51" t="s">
        <v>79</v>
      </c>
      <c r="D12" s="35"/>
      <c r="E12" s="35"/>
      <c r="F12" s="35"/>
      <c r="G12" s="51" t="s">
        <v>79</v>
      </c>
      <c r="H12" s="35"/>
      <c r="I12" s="35"/>
      <c r="J12" s="35"/>
      <c r="K12" s="35"/>
    </row>
    <row r="13" spans="2:11" ht="15.75">
      <c r="B13" s="34"/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5.75">
      <c r="B14" s="36"/>
      <c r="C14" s="36" t="s">
        <v>52</v>
      </c>
      <c r="D14" s="35"/>
      <c r="E14" s="37"/>
      <c r="F14" s="35"/>
      <c r="G14" s="36" t="s">
        <v>53</v>
      </c>
      <c r="H14" s="35"/>
      <c r="I14" s="37"/>
      <c r="J14" s="35"/>
      <c r="K14" s="36" t="s">
        <v>60</v>
      </c>
    </row>
    <row r="15" spans="2:11" ht="15.75">
      <c r="B15" s="35"/>
      <c r="C15" s="37">
        <v>2.017</v>
      </c>
      <c r="D15" s="37">
        <v>2.018</v>
      </c>
      <c r="E15" s="37" t="s">
        <v>51</v>
      </c>
      <c r="F15" s="35"/>
      <c r="G15" s="37">
        <v>2.017</v>
      </c>
      <c r="H15" s="37">
        <v>2.018</v>
      </c>
      <c r="I15" s="37" t="s">
        <v>51</v>
      </c>
      <c r="J15" s="35"/>
      <c r="K15" s="18" t="s">
        <v>61</v>
      </c>
    </row>
    <row r="16" spans="2:11" ht="15.75">
      <c r="B16" s="35"/>
      <c r="C16" s="38"/>
      <c r="D16" s="38"/>
      <c r="E16" s="38"/>
      <c r="F16" s="35"/>
      <c r="G16" s="38"/>
      <c r="H16" s="38"/>
      <c r="I16" s="39"/>
      <c r="J16" s="35"/>
      <c r="K16" s="35"/>
    </row>
    <row r="17" spans="2:11" ht="15">
      <c r="B17" s="35" t="s">
        <v>2</v>
      </c>
      <c r="C17" s="39">
        <v>7856.3</v>
      </c>
      <c r="D17" s="39">
        <v>8056.92</v>
      </c>
      <c r="E17" s="39">
        <f aca="true" t="shared" si="0" ref="E17:E28">((D17-C17)*100)/C17</f>
        <v>2.5536193882616485</v>
      </c>
      <c r="F17" s="35"/>
      <c r="G17" s="35">
        <v>637305.32</v>
      </c>
      <c r="H17" s="35">
        <v>673193.07</v>
      </c>
      <c r="I17" s="39">
        <f aca="true" t="shared" si="1" ref="I17:I28">((H17-G17)*100)/G17</f>
        <v>5.6311706294872925</v>
      </c>
      <c r="J17" s="35"/>
      <c r="K17" s="45">
        <f aca="true" t="shared" si="2" ref="K17:K28">(((D17+H17)-(C17+G17))*100)/(C17+G17)</f>
        <v>5.593694491622114</v>
      </c>
    </row>
    <row r="18" spans="2:11" ht="15">
      <c r="B18" s="35" t="s">
        <v>3</v>
      </c>
      <c r="C18" s="39">
        <v>6442.71</v>
      </c>
      <c r="D18" s="39">
        <v>2238.5</v>
      </c>
      <c r="E18" s="62">
        <f t="shared" si="0"/>
        <v>-65.25530405683322</v>
      </c>
      <c r="F18" s="35"/>
      <c r="G18" s="35">
        <v>578001.76</v>
      </c>
      <c r="H18" s="35">
        <v>585281.49</v>
      </c>
      <c r="I18" s="39">
        <f t="shared" si="1"/>
        <v>1.2594650230822795</v>
      </c>
      <c r="J18" s="35"/>
      <c r="K18" s="45">
        <f t="shared" si="2"/>
        <v>0.5262296347846389</v>
      </c>
    </row>
    <row r="19" spans="2:11" ht="15">
      <c r="B19" s="35" t="s">
        <v>4</v>
      </c>
      <c r="C19" s="35">
        <v>6562.24</v>
      </c>
      <c r="D19" s="35">
        <v>2711.12</v>
      </c>
      <c r="E19" s="62">
        <f t="shared" si="0"/>
        <v>-58.68605841907642</v>
      </c>
      <c r="F19" s="35"/>
      <c r="G19" s="35">
        <v>710698.13</v>
      </c>
      <c r="H19" s="35">
        <v>661386.92</v>
      </c>
      <c r="I19" s="62">
        <f t="shared" si="1"/>
        <v>-6.9384184252743095</v>
      </c>
      <c r="J19" s="35"/>
      <c r="K19" s="63">
        <f t="shared" si="2"/>
        <v>-7.411859378205987</v>
      </c>
    </row>
    <row r="20" spans="2:11" ht="15">
      <c r="B20" s="35" t="s">
        <v>5</v>
      </c>
      <c r="C20" s="35">
        <v>5659.04</v>
      </c>
      <c r="D20" s="35">
        <v>4987.86</v>
      </c>
      <c r="E20" s="62">
        <f t="shared" si="0"/>
        <v>-11.860315530549356</v>
      </c>
      <c r="F20" s="35"/>
      <c r="G20" s="35">
        <v>625154.02</v>
      </c>
      <c r="H20" s="35">
        <v>674877.13</v>
      </c>
      <c r="I20" s="39">
        <f t="shared" si="1"/>
        <v>7.953737544549418</v>
      </c>
      <c r="J20" s="35"/>
      <c r="K20" s="45">
        <f t="shared" si="2"/>
        <v>7.775985170630413</v>
      </c>
    </row>
    <row r="21" spans="2:11" ht="15">
      <c r="B21" s="35" t="s">
        <v>6</v>
      </c>
      <c r="C21" s="39">
        <v>4741.48</v>
      </c>
      <c r="D21" s="39">
        <v>6314.59</v>
      </c>
      <c r="E21" s="39">
        <f t="shared" si="0"/>
        <v>33.1776154280942</v>
      </c>
      <c r="F21" s="35"/>
      <c r="G21" s="35">
        <v>709617.42</v>
      </c>
      <c r="H21" s="35">
        <v>674097.48</v>
      </c>
      <c r="I21" s="62">
        <f t="shared" si="1"/>
        <v>-5.005505642744799</v>
      </c>
      <c r="J21" s="35"/>
      <c r="K21" s="63">
        <f t="shared" si="2"/>
        <v>-4.752069302979227</v>
      </c>
    </row>
    <row r="22" spans="2:11" ht="15">
      <c r="B22" s="35" t="s">
        <v>7</v>
      </c>
      <c r="C22" s="39">
        <v>3539.57</v>
      </c>
      <c r="D22" s="39">
        <v>2396.79</v>
      </c>
      <c r="E22" s="62">
        <f t="shared" si="0"/>
        <v>-32.285842630602026</v>
      </c>
      <c r="F22" s="35"/>
      <c r="G22" s="39">
        <v>687713.99</v>
      </c>
      <c r="H22" s="39">
        <v>650925.74</v>
      </c>
      <c r="I22" s="62">
        <f t="shared" si="1"/>
        <v>-5.349353151882224</v>
      </c>
      <c r="J22" s="35"/>
      <c r="K22" s="63">
        <f t="shared" si="2"/>
        <v>-5.48728168575362</v>
      </c>
    </row>
    <row r="23" spans="2:11" ht="15">
      <c r="B23" s="35" t="s">
        <v>8</v>
      </c>
      <c r="C23" s="35">
        <v>3439.52</v>
      </c>
      <c r="D23" s="35">
        <v>3449.17</v>
      </c>
      <c r="E23" s="39">
        <f t="shared" si="0"/>
        <v>0.2805624040563826</v>
      </c>
      <c r="F23" s="35"/>
      <c r="G23" s="35">
        <v>680360.49</v>
      </c>
      <c r="H23" s="35">
        <v>657169.02</v>
      </c>
      <c r="I23" s="62">
        <f t="shared" si="1"/>
        <v>-3.4087032302537104</v>
      </c>
      <c r="J23" s="35"/>
      <c r="K23" s="63">
        <f t="shared" si="2"/>
        <v>-3.3901461920130638</v>
      </c>
    </row>
    <row r="24" spans="2:11" ht="15">
      <c r="B24" s="35" t="s">
        <v>9</v>
      </c>
      <c r="C24" s="35">
        <v>3449.16</v>
      </c>
      <c r="D24" s="35">
        <v>2684.05</v>
      </c>
      <c r="E24" s="62">
        <f t="shared" si="0"/>
        <v>-22.182502406382994</v>
      </c>
      <c r="F24" s="35"/>
      <c r="G24" s="35">
        <v>661575.38</v>
      </c>
      <c r="H24" s="35">
        <v>659275.36</v>
      </c>
      <c r="I24" s="62">
        <f t="shared" si="1"/>
        <v>-0.34765804011630824</v>
      </c>
      <c r="J24" s="35"/>
      <c r="K24" s="63">
        <f t="shared" si="2"/>
        <v>-0.46090479608466844</v>
      </c>
    </row>
    <row r="25" spans="2:11" ht="15">
      <c r="B25" s="35" t="s">
        <v>10</v>
      </c>
      <c r="C25" s="39">
        <v>4597.33</v>
      </c>
      <c r="D25" s="39">
        <v>4642.17</v>
      </c>
      <c r="E25" s="39">
        <f t="shared" si="0"/>
        <v>0.9753487350266382</v>
      </c>
      <c r="F25" s="35"/>
      <c r="G25" s="35">
        <v>655107.98</v>
      </c>
      <c r="H25" s="39">
        <v>624571</v>
      </c>
      <c r="I25" s="62">
        <f t="shared" si="1"/>
        <v>-4.661365901847201</v>
      </c>
      <c r="J25" s="35"/>
      <c r="K25" s="63">
        <f t="shared" si="2"/>
        <v>-4.622084973061669</v>
      </c>
    </row>
    <row r="26" spans="2:11" ht="15">
      <c r="B26" s="35" t="s">
        <v>11</v>
      </c>
      <c r="C26" s="39">
        <v>5003.14</v>
      </c>
      <c r="D26" s="39">
        <v>4063.85</v>
      </c>
      <c r="E26" s="40">
        <f t="shared" si="0"/>
        <v>-18.774009921769135</v>
      </c>
      <c r="F26" s="35"/>
      <c r="G26" s="35">
        <v>682699.49</v>
      </c>
      <c r="H26" s="35">
        <v>687197.93</v>
      </c>
      <c r="I26" s="39">
        <f t="shared" si="1"/>
        <v>0.6589194903309596</v>
      </c>
      <c r="J26" s="35"/>
      <c r="K26" s="45">
        <f t="shared" si="2"/>
        <v>0.5175420079460832</v>
      </c>
    </row>
    <row r="27" spans="2:11" ht="15">
      <c r="B27" s="35" t="s">
        <v>12</v>
      </c>
      <c r="C27" s="35">
        <v>3573.75</v>
      </c>
      <c r="D27" s="35">
        <v>3409.2</v>
      </c>
      <c r="E27" s="40">
        <f t="shared" si="0"/>
        <v>-4.6044071353620195</v>
      </c>
      <c r="F27" s="35"/>
      <c r="G27" s="35">
        <v>654264.08</v>
      </c>
      <c r="H27" s="35">
        <v>650654.3</v>
      </c>
      <c r="I27" s="62">
        <f t="shared" si="1"/>
        <v>-0.5517313437106178</v>
      </c>
      <c r="J27" s="35"/>
      <c r="K27" s="63">
        <f t="shared" si="2"/>
        <v>-0.5737477882656822</v>
      </c>
    </row>
    <row r="28" spans="2:11" ht="15">
      <c r="B28" s="35" t="s">
        <v>13</v>
      </c>
      <c r="C28" s="39">
        <v>6215.37</v>
      </c>
      <c r="D28" s="39">
        <v>5161.99</v>
      </c>
      <c r="E28" s="40">
        <f t="shared" si="0"/>
        <v>-16.947985397490417</v>
      </c>
      <c r="F28" s="35"/>
      <c r="G28" s="39">
        <v>643979.69</v>
      </c>
      <c r="H28" s="39">
        <v>612216.51</v>
      </c>
      <c r="I28" s="62">
        <f t="shared" si="1"/>
        <v>-4.932326359547137</v>
      </c>
      <c r="J28" s="35"/>
      <c r="K28" s="63">
        <f t="shared" si="2"/>
        <v>-5.047186916492405</v>
      </c>
    </row>
    <row r="29" spans="2:11" ht="15.75">
      <c r="B29" s="35"/>
      <c r="C29" s="42">
        <f>SUM(C17:C28)</f>
        <v>61079.61000000001</v>
      </c>
      <c r="D29" s="42">
        <f>SUM(D17:D28)</f>
        <v>50116.21</v>
      </c>
      <c r="E29" s="64">
        <f>SUM(E17:E28)/12</f>
        <v>-16.134106628552228</v>
      </c>
      <c r="F29" s="35"/>
      <c r="G29" s="42">
        <f>SUM(G17:G28)</f>
        <v>7926477.75</v>
      </c>
      <c r="H29" s="42">
        <f>SUM(H17:H28)</f>
        <v>7810845.949999999</v>
      </c>
      <c r="I29" s="64">
        <f>SUM(I17:I28)/12</f>
        <v>-1.3076474506605298</v>
      </c>
      <c r="J29" s="35"/>
      <c r="K29" s="71">
        <f>SUM(K17:K28)/12</f>
        <v>-1.444319143989423</v>
      </c>
    </row>
    <row r="30" ht="12.75">
      <c r="E30" s="1"/>
    </row>
    <row r="31" spans="2:5" ht="12.75">
      <c r="B31" s="31"/>
      <c r="C31" s="30"/>
      <c r="E31" s="32"/>
    </row>
    <row r="32" spans="3:5" ht="12.75">
      <c r="C32" s="28"/>
      <c r="D32" s="28"/>
      <c r="E32" s="1"/>
    </row>
    <row r="33" spans="3:5" ht="12.75">
      <c r="C33" s="1"/>
      <c r="E33" s="1"/>
    </row>
    <row r="34" ht="12.75">
      <c r="E34" s="1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spans="3:5" ht="12.75">
      <c r="C45" s="6"/>
      <c r="D45" s="19"/>
      <c r="E45" s="19"/>
    </row>
  </sheetData>
  <sheetProtection/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Saturnino</cp:lastModifiedBy>
  <cp:lastPrinted>2018-11-23T12:13:24Z</cp:lastPrinted>
  <dcterms:created xsi:type="dcterms:W3CDTF">2003-06-03T10:13:27Z</dcterms:created>
  <dcterms:modified xsi:type="dcterms:W3CDTF">2019-01-22T09:31:50Z</dcterms:modified>
  <cp:category/>
  <cp:version/>
  <cp:contentType/>
  <cp:contentStatus/>
</cp:coreProperties>
</file>